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sbytery\2021.1021 Pby Meeting\"/>
    </mc:Choice>
  </mc:AlternateContent>
  <xr:revisionPtr revIDLastSave="0" documentId="8_{9ED22839-7984-4188-836B-6E92A178AED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definedNames>
    <definedName name="_xlnm.Print_Area" localSheetId="0">Sheet1!$A$3:$S$100</definedName>
    <definedName name="_xlnm.Print_Titles" localSheetId="0">Sheet1!$A:$F,Sheet1!$1:$2</definedName>
    <definedName name="QB_COLUMN_59200" localSheetId="0" hidden="1">Sheet1!#REF!</definedName>
    <definedName name="QB_COLUMN_62230" localSheetId="0" hidden="1">Sheet1!$H$5</definedName>
    <definedName name="QB_COLUMN_63620" localSheetId="0" hidden="1">Sheet1!#REF!</definedName>
    <definedName name="QB_COLUMN_63650" localSheetId="0" hidden="1">Sheet1!$K$5</definedName>
    <definedName name="QB_COLUMN_76210" localSheetId="0" hidden="1">Sheet1!#REF!</definedName>
    <definedName name="QB_COLUMN_76240" localSheetId="0" hidden="1">Sheet1!$I$5</definedName>
    <definedName name="QB_COLUMN_76260" localSheetId="0" hidden="1">Sheet1!$G$5</definedName>
    <definedName name="QB_DATA_0" localSheetId="0" hidden="1">Sheet1!$5:$5,Sheet1!$6:$6,Sheet1!$8:$8,Sheet1!$15:$15,Sheet1!$16:$16,Sheet1!$17:$17,Sheet1!$18:$18,Sheet1!$20:$20,Sheet1!$21:$21,Sheet1!$22:$22,Sheet1!$23:$23,Sheet1!$24:$24,Sheet1!$25:$25,Sheet1!$29:$29,Sheet1!$30:$30,Sheet1!$31:$31</definedName>
    <definedName name="QB_DATA_1" localSheetId="0" hidden="1">Sheet1!$32:$32,Sheet1!$33:$33,Sheet1!$38:$38,Sheet1!$39:$39,Sheet1!$43:$43,Sheet1!$47:$47,Sheet1!$48:$48,Sheet1!$49:$49,Sheet1!$50:$50,Sheet1!$51:$51,Sheet1!$55:$55,Sheet1!$56:$56,Sheet1!$57:$57,Sheet1!$58:$58,Sheet1!$59:$59,Sheet1!$60:$60</definedName>
    <definedName name="QB_DATA_2" localSheetId="0" hidden="1">Sheet1!$61:$61,Sheet1!$62:$62,Sheet1!$63:$63,Sheet1!$64:$64,Sheet1!$65:$65,Sheet1!$66:$66,Sheet1!$67:$67,Sheet1!$68:$68,Sheet1!$69:$69,Sheet1!$70:$70,Sheet1!$71:$71,Sheet1!$72:$72,Sheet1!$73:$73,Sheet1!$77:$77,Sheet1!$86:$86,Sheet1!$87:$87</definedName>
    <definedName name="QB_DATA_3" localSheetId="0" hidden="1">Sheet1!$88:$88,Sheet1!$93:$93</definedName>
    <definedName name="QB_FORMULA_0" localSheetId="0" hidden="1">Sheet1!#REF!,Sheet1!$K$8,Sheet1!#REF!,Sheet1!$K$11,Sheet1!#REF!,Sheet1!#REF!,Sheet1!#REF!,Sheet1!$H$12,Sheet1!$I$12,Sheet1!$K$12,Sheet1!$G$12,Sheet1!#REF!,Sheet1!#REF!,Sheet1!#REF!,Sheet1!$H$13,Sheet1!$I$13</definedName>
    <definedName name="QB_FORMULA_1" localSheetId="0" hidden="1">Sheet1!$K$13,Sheet1!$G$13,Sheet1!#REF!,Sheet1!#REF!,Sheet1!#REF!,Sheet1!$H$14,Sheet1!$I$14,Sheet1!$K$14,Sheet1!$G$14,Sheet1!#REF!,Sheet1!$K$18,Sheet1!#REF!,Sheet1!$K$19,Sheet1!#REF!,Sheet1!$K$20,Sheet1!#REF!</definedName>
    <definedName name="QB_FORMULA_10" localSheetId="0" hidden="1">Sheet1!$I$84,Sheet1!$K$84,Sheet1!$G$84,Sheet1!#REF!,Sheet1!#REF!,Sheet1!#REF!,Sheet1!$H$85,Sheet1!$I$85,Sheet1!$K$85,Sheet1!$G$85,Sheet1!#REF!,Sheet1!$H$92,Sheet1!#REF!,Sheet1!$H$93,Sheet1!#REF!,Sheet1!$H$97</definedName>
    <definedName name="QB_FORMULA_11" localSheetId="0" hidden="1">Sheet1!#REF!,Sheet1!$H$98,Sheet1!#REF!,Sheet1!$H$99,Sheet1!#REF!,Sheet1!#REF!,Sheet1!#REF!,Sheet1!$H$100,Sheet1!$I$100,Sheet1!$K$100,Sheet1!$G$100</definedName>
    <definedName name="QB_FORMULA_2" localSheetId="0" hidden="1">Sheet1!$K$21,Sheet1!#REF!,Sheet1!$K$23,Sheet1!#REF!,Sheet1!$K$24,Sheet1!#REF!,Sheet1!$K$25,Sheet1!#REF!,Sheet1!$K$26,Sheet1!#REF!,Sheet1!$K$27,Sheet1!#REF!,Sheet1!$K$28,Sheet1!#REF!,Sheet1!#REF!,Sheet1!#REF!</definedName>
    <definedName name="QB_FORMULA_3" localSheetId="0" hidden="1">Sheet1!$H$29,Sheet1!$I$29,Sheet1!$K$29,Sheet1!$G$29,Sheet1!#REF!,Sheet1!$K$32,Sheet1!#REF!,Sheet1!$K$33,Sheet1!#REF!,Sheet1!$K$34,Sheet1!#REF!,Sheet1!$K$35,Sheet1!#REF!,Sheet1!$K$36,Sheet1!#REF!,Sheet1!#REF!</definedName>
    <definedName name="QB_FORMULA_4" localSheetId="0" hidden="1">Sheet1!#REF!,Sheet1!$H$37,Sheet1!$I$37,Sheet1!$K$37,Sheet1!$G$37,Sheet1!#REF!,Sheet1!$K$41,Sheet1!#REF!,Sheet1!$K$42,Sheet1!#REF!,Sheet1!#REF!,Sheet1!#REF!,Sheet1!$H$43,Sheet1!$I$43,Sheet1!$K$43,Sheet1!$G$43</definedName>
    <definedName name="QB_FORMULA_5" localSheetId="0" hidden="1">Sheet1!#REF!,Sheet1!$K$46,Sheet1!#REF!,Sheet1!#REF!,Sheet1!#REF!,Sheet1!$H$47,Sheet1!$I$47,Sheet1!$K$47,Sheet1!$G$47,Sheet1!#REF!,Sheet1!$K$50,Sheet1!#REF!,Sheet1!$K$51,Sheet1!#REF!,Sheet1!$K$52,Sheet1!#REF!</definedName>
    <definedName name="QB_FORMULA_6" localSheetId="0" hidden="1">Sheet1!$K$53,Sheet1!#REF!,Sheet1!#REF!,Sheet1!#REF!,Sheet1!$H$55,Sheet1!$I$55,Sheet1!$K$55,Sheet1!$G$55,Sheet1!#REF!,Sheet1!$K$58,Sheet1!#REF!,Sheet1!$K$59,Sheet1!#REF!,Sheet1!$K$60,Sheet1!#REF!,Sheet1!$K$61</definedName>
    <definedName name="QB_FORMULA_7" localSheetId="0" hidden="1">Sheet1!#REF!,Sheet1!$K$62,Sheet1!#REF!,Sheet1!$K$63,Sheet1!#REF!,Sheet1!$K$64,Sheet1!#REF!,Sheet1!$K$65,Sheet1!#REF!,Sheet1!$K$66,Sheet1!#REF!,Sheet1!$K$67,Sheet1!#REF!,Sheet1!$K$68,Sheet1!#REF!,Sheet1!$K$69</definedName>
    <definedName name="QB_FORMULA_8" localSheetId="0" hidden="1">Sheet1!#REF!,Sheet1!$K$70,Sheet1!#REF!,Sheet1!$K$71,Sheet1!#REF!,Sheet1!$K$72,Sheet1!#REF!,Sheet1!$K$73,Sheet1!#REF!,Sheet1!$K$74,Sheet1!#REF!,Sheet1!$K$76,Sheet1!#REF!,Sheet1!#REF!,Sheet1!#REF!,Sheet1!$H$77</definedName>
    <definedName name="QB_FORMULA_9" localSheetId="0" hidden="1">Sheet1!$I$77,Sheet1!$K$77,Sheet1!$G$77,Sheet1!#REF!,Sheet1!$K$80,Sheet1!#REF!,Sheet1!#REF!,Sheet1!#REF!,Sheet1!$H$81,Sheet1!$I$81,Sheet1!$K$81,Sheet1!$G$81,Sheet1!#REF!,Sheet1!#REF!,Sheet1!#REF!,Sheet1!$H$84</definedName>
    <definedName name="QB_ROW_102240" localSheetId="0" hidden="1">Sheet1!$E$8</definedName>
    <definedName name="QB_ROW_106040" localSheetId="0" hidden="1">Sheet1!$E$10</definedName>
    <definedName name="QB_ROW_106340" localSheetId="0" hidden="1">Sheet1!$E$12</definedName>
    <definedName name="QB_ROW_107040" localSheetId="0" hidden="1">Sheet1!$E$17</definedName>
    <definedName name="QB_ROW_107340" localSheetId="0" hidden="1">Sheet1!$E$29</definedName>
    <definedName name="QB_ROW_108250" localSheetId="0" hidden="1">Sheet1!$F$18</definedName>
    <definedName name="QB_ROW_109250" localSheetId="0" hidden="1">Sheet1!$F$19</definedName>
    <definedName name="QB_ROW_110250" localSheetId="0" hidden="1">Sheet1!$F$20</definedName>
    <definedName name="QB_ROW_112250" localSheetId="0" hidden="1">Sheet1!$F$21</definedName>
    <definedName name="QB_ROW_114250" localSheetId="0" hidden="1">Sheet1!$F$23</definedName>
    <definedName name="QB_ROW_115250" localSheetId="0" hidden="1">Sheet1!$F$24</definedName>
    <definedName name="QB_ROW_121250" localSheetId="0" hidden="1">Sheet1!$F$32</definedName>
    <definedName name="QB_ROW_125040" localSheetId="0" hidden="1">Sheet1!$E$31</definedName>
    <definedName name="QB_ROW_125340" localSheetId="0" hidden="1">Sheet1!$E$37</definedName>
    <definedName name="QB_ROW_127250" localSheetId="0" hidden="1">Sheet1!$F$33</definedName>
    <definedName name="QB_ROW_128250" localSheetId="0" hidden="1">Sheet1!$F$34</definedName>
    <definedName name="QB_ROW_130250" localSheetId="0" hidden="1">Sheet1!$F$35</definedName>
    <definedName name="QB_ROW_131250" localSheetId="0" hidden="1">Sheet1!$F$36</definedName>
    <definedName name="QB_ROW_133040" localSheetId="0" hidden="1">Sheet1!$E$40</definedName>
    <definedName name="QB_ROW_133340" localSheetId="0" hidden="1">Sheet1!$E$43</definedName>
    <definedName name="QB_ROW_134250" localSheetId="0" hidden="1">Sheet1!$F$41</definedName>
    <definedName name="QB_ROW_137250" localSheetId="0" hidden="1">Sheet1!$F$42</definedName>
    <definedName name="QB_ROW_138040" localSheetId="0" hidden="1">Sheet1!$E$45</definedName>
    <definedName name="QB_ROW_138340" localSheetId="0" hidden="1">Sheet1!$E$47</definedName>
    <definedName name="QB_ROW_139250" localSheetId="0" hidden="1">Sheet1!$F$46</definedName>
    <definedName name="QB_ROW_140040" localSheetId="0" hidden="1">Sheet1!$E$49</definedName>
    <definedName name="QB_ROW_140340" localSheetId="0" hidden="1">Sheet1!$E$55</definedName>
    <definedName name="QB_ROW_146250" localSheetId="0" hidden="1">Sheet1!$F$50</definedName>
    <definedName name="QB_ROW_148250" localSheetId="0" hidden="1">Sheet1!$F$58</definedName>
    <definedName name="QB_ROW_150250" localSheetId="0" hidden="1">Sheet1!$F$27</definedName>
    <definedName name="QB_ROW_152250" localSheetId="0" hidden="1">Sheet1!$F$28</definedName>
    <definedName name="QB_ROW_162040" localSheetId="0" hidden="1">Sheet1!$E$57</definedName>
    <definedName name="QB_ROW_162340" localSheetId="0" hidden="1">Sheet1!$E$77</definedName>
    <definedName name="QB_ROW_166250" localSheetId="0" hidden="1">Sheet1!$F$60</definedName>
    <definedName name="QB_ROW_167250" localSheetId="0" hidden="1">Sheet1!$F$66</definedName>
    <definedName name="QB_ROW_169250" localSheetId="0" hidden="1">Sheet1!$F$67</definedName>
    <definedName name="QB_ROW_171250" localSheetId="0" hidden="1">Sheet1!$F$70</definedName>
    <definedName name="QB_ROW_172250" localSheetId="0" hidden="1">Sheet1!$F$71</definedName>
    <definedName name="QB_ROW_173250" localSheetId="0" hidden="1">Sheet1!$F$72</definedName>
    <definedName name="QB_ROW_174250" localSheetId="0" hidden="1">Sheet1!$F$73</definedName>
    <definedName name="QB_ROW_178250" localSheetId="0" hidden="1">Sheet1!$F$74</definedName>
    <definedName name="QB_ROW_179250" localSheetId="0" hidden="1">Sheet1!$F$75</definedName>
    <definedName name="QB_ROW_18301" localSheetId="0" hidden="1">Sheet1!$A$100</definedName>
    <definedName name="QB_ROW_184250" localSheetId="0" hidden="1">Sheet1!$F$76</definedName>
    <definedName name="QB_ROW_19011" localSheetId="0" hidden="1">Sheet1!$B$6</definedName>
    <definedName name="QB_ROW_19311" localSheetId="0" hidden="1">Sheet1!$B$85</definedName>
    <definedName name="QB_ROW_20031" localSheetId="0" hidden="1">Sheet1!$D$7</definedName>
    <definedName name="QB_ROW_20331" localSheetId="0" hidden="1">Sheet1!$D$13</definedName>
    <definedName name="QB_ROW_21031" localSheetId="0" hidden="1">Sheet1!$D$16</definedName>
    <definedName name="QB_ROW_21331" localSheetId="0" hidden="1">Sheet1!$D$84</definedName>
    <definedName name="QB_ROW_215250" localSheetId="0" hidden="1">Sheet1!$F$63</definedName>
    <definedName name="QB_ROW_22011" localSheetId="0" hidden="1">Sheet1!$B$86</definedName>
    <definedName name="QB_ROW_22311" localSheetId="0" hidden="1">Sheet1!$B$99</definedName>
    <definedName name="QB_ROW_228250" localSheetId="0" hidden="1">Sheet1!$F$51</definedName>
    <definedName name="QB_ROW_229250" localSheetId="0" hidden="1">Sheet1!$F$53</definedName>
    <definedName name="QB_ROW_23021" localSheetId="0" hidden="1">Sheet1!$C$87</definedName>
    <definedName name="QB_ROW_23321" localSheetId="0" hidden="1">Sheet1!$C$93</definedName>
    <definedName name="QB_ROW_234250" localSheetId="0" hidden="1">Sheet1!$F$52</definedName>
    <definedName name="QB_ROW_24021" localSheetId="0" hidden="1">Sheet1!$C$94</definedName>
    <definedName name="QB_ROW_24321" localSheetId="0" hidden="1">Sheet1!$C$98</definedName>
    <definedName name="QB_ROW_252030" localSheetId="0" hidden="1">Sheet1!$D$88</definedName>
    <definedName name="QB_ROW_252330" localSheetId="0" hidden="1">Sheet1!$D$92</definedName>
    <definedName name="QB_ROW_256030" localSheetId="0" hidden="1">Sheet1!$D$95</definedName>
    <definedName name="QB_ROW_256330" localSheetId="0" hidden="1">Sheet1!$D$97</definedName>
    <definedName name="QB_ROW_263240" localSheetId="0" hidden="1">Sheet1!$E$89</definedName>
    <definedName name="QB_ROW_272250" localSheetId="0" hidden="1">Sheet1!$F$59</definedName>
    <definedName name="QB_ROW_274250" localSheetId="0" hidden="1">Sheet1!$F$25</definedName>
    <definedName name="QB_ROW_281250" localSheetId="0" hidden="1">Sheet1!$F$11</definedName>
    <definedName name="QB_ROW_292240" localSheetId="0" hidden="1">Sheet1!$E$96</definedName>
    <definedName name="QB_ROW_293240" localSheetId="0" hidden="1">Sheet1!$E$91</definedName>
    <definedName name="QB_ROW_303240" localSheetId="0" hidden="1">Sheet1!$E$90</definedName>
    <definedName name="QB_ROW_308250" localSheetId="0" hidden="1">Sheet1!$F$26</definedName>
    <definedName name="QB_ROW_311040" localSheetId="0" hidden="1">Sheet1!$E$79</definedName>
    <definedName name="QB_ROW_311340" localSheetId="0" hidden="1">Sheet1!$E$81</definedName>
    <definedName name="QB_ROW_312250" localSheetId="0" hidden="1">Sheet1!$F$80</definedName>
    <definedName name="QB_ROW_316250" localSheetId="0" hidden="1">Sheet1!$F$54</definedName>
    <definedName name="QB_ROW_330250" localSheetId="0" hidden="1">Sheet1!$F$61</definedName>
    <definedName name="QB_ROW_331250" localSheetId="0" hidden="1">Sheet1!$F$62</definedName>
    <definedName name="QB_ROW_332250" localSheetId="0" hidden="1">Sheet1!$F$64</definedName>
    <definedName name="QB_ROW_333250" localSheetId="0" hidden="1">Sheet1!$F$65</definedName>
    <definedName name="QB_ROW_334250" localSheetId="0" hidden="1">Sheet1!$F$68</definedName>
    <definedName name="QB_ROW_335250" localSheetId="0" hidden="1">Sheet1!$F$69</definedName>
    <definedName name="QB_ROW_337240" localSheetId="0" hidden="1">Sheet1!$E$9</definedName>
    <definedName name="QB_ROW_86321" localSheetId="0" hidden="1">Sheet1!$C$14</definedName>
    <definedName name="QBCANSUPPORTUPDATE" localSheetId="0">TRUE</definedName>
    <definedName name="QBCOMPANYFILENAME" localSheetId="0">"C:\Users\Pat Webb\Documents\FINS\pbymidtn.QBW"</definedName>
    <definedName name="QBENDDATE" localSheetId="0">20210630</definedName>
    <definedName name="QBHEADERSONSCREEN" localSheetId="0">FALSE</definedName>
    <definedName name="QBMETADATASIZE" localSheetId="0">5917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"88fccdb4065149e98e308dd79e9ce678"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20210601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7" i="1" l="1"/>
  <c r="K98" i="1" s="1"/>
  <c r="K92" i="1"/>
  <c r="K93" i="1" s="1"/>
  <c r="K81" i="1"/>
  <c r="K77" i="1"/>
  <c r="K55" i="1"/>
  <c r="K47" i="1"/>
  <c r="K43" i="1"/>
  <c r="K37" i="1"/>
  <c r="K29" i="1"/>
  <c r="K12" i="1"/>
  <c r="K13" i="1" s="1"/>
  <c r="K14" i="1" s="1"/>
  <c r="H97" i="1"/>
  <c r="H98" i="1" s="1"/>
  <c r="H92" i="1"/>
  <c r="H93" i="1" s="1"/>
  <c r="I81" i="1"/>
  <c r="H81" i="1"/>
  <c r="I77" i="1"/>
  <c r="H77" i="1"/>
  <c r="I55" i="1"/>
  <c r="H55" i="1"/>
  <c r="I47" i="1"/>
  <c r="H47" i="1"/>
  <c r="I43" i="1"/>
  <c r="H43" i="1"/>
  <c r="I37" i="1"/>
  <c r="H37" i="1"/>
  <c r="I29" i="1"/>
  <c r="H29" i="1"/>
  <c r="I12" i="1"/>
  <c r="I13" i="1" s="1"/>
  <c r="I14" i="1" s="1"/>
  <c r="H12" i="1"/>
  <c r="H13" i="1" s="1"/>
  <c r="H84" i="1" l="1"/>
  <c r="K99" i="1"/>
  <c r="K84" i="1"/>
  <c r="K85" i="1" s="1"/>
  <c r="I84" i="1"/>
  <c r="H99" i="1"/>
  <c r="H14" i="1"/>
  <c r="K100" i="1" l="1"/>
  <c r="I85" i="1"/>
  <c r="I100" i="1" s="1"/>
  <c r="H85" i="1"/>
  <c r="H100" i="1" l="1"/>
</calcChain>
</file>

<file path=xl/sharedStrings.xml><?xml version="1.0" encoding="utf-8"?>
<sst xmlns="http://schemas.openxmlformats.org/spreadsheetml/2006/main" count="143" uniqueCount="139">
  <si>
    <t>Ordinary Income/Expense</t>
  </si>
  <si>
    <t>Income</t>
  </si>
  <si>
    <t>4000 · Pledged giving</t>
  </si>
  <si>
    <t>4002 · Prior year pledge income</t>
  </si>
  <si>
    <t>4070 · Investment income</t>
  </si>
  <si>
    <t>4070-10 · Investment income</t>
  </si>
  <si>
    <t>Total 4070 · Investment income</t>
  </si>
  <si>
    <t>Total Income</t>
  </si>
  <si>
    <t>Gross Profit</t>
  </si>
  <si>
    <t>Expense</t>
  </si>
  <si>
    <t>5000 · Finance</t>
  </si>
  <si>
    <t>5000-01 · Occupancy</t>
  </si>
  <si>
    <t>5000-02 · Equipment</t>
  </si>
  <si>
    <t>5000-03 · Insurance</t>
  </si>
  <si>
    <t>5000-05 · Office supplies</t>
  </si>
  <si>
    <t>5000-07 · Telephone</t>
  </si>
  <si>
    <t>5000-08 · Audit Fee</t>
  </si>
  <si>
    <t>5000-11 · Processing Fees (Bank, Payroll)</t>
  </si>
  <si>
    <t>5000-12 · Webpage</t>
  </si>
  <si>
    <t>5070-01 · GA Per Capita</t>
  </si>
  <si>
    <t>5070-03 · Synod Per Capita</t>
  </si>
  <si>
    <t>Total 5000 · Finance</t>
  </si>
  <si>
    <t>5020 · Committee on Mutual Support</t>
  </si>
  <si>
    <t>5010-03 · NaCoMe Camp</t>
  </si>
  <si>
    <t>5020-02 · MTSU Campus Ministry</t>
  </si>
  <si>
    <t>5020-03 · TTU Campus Ministry</t>
  </si>
  <si>
    <t>5020-05 · Vanderbilt Campus Ministry</t>
  </si>
  <si>
    <t>5020-06 · Synod - Campus Ministry Support</t>
  </si>
  <si>
    <t>Total 5020 · Committee on Mutual Support</t>
  </si>
  <si>
    <t>5030 · Committee on Ministry</t>
  </si>
  <si>
    <t>5030-01 · Retreat - COM</t>
  </si>
  <si>
    <t>5030-04 · Background Checks</t>
  </si>
  <si>
    <t>Total 5030 · Committee on Ministry</t>
  </si>
  <si>
    <t>5040 · Comm. on Prep. for Ministry</t>
  </si>
  <si>
    <t>5040-01 · Career Testing &amp; Counseling</t>
  </si>
  <si>
    <t>Total 5040 · Comm. on Prep. for Ministry</t>
  </si>
  <si>
    <t>5050 · Comm. on Church Transformation</t>
  </si>
  <si>
    <t>5050-06 · Mission Insite</t>
  </si>
  <si>
    <t>5050-07 · Sudanese church support</t>
  </si>
  <si>
    <t>5050-08 · Hispanic church support</t>
  </si>
  <si>
    <t>5050-10 · Church Development</t>
  </si>
  <si>
    <t>Total 5050 · Comm. on Church Transformation</t>
  </si>
  <si>
    <t>5100 · Administrative Committee</t>
  </si>
  <si>
    <t>5060-01 · Presbytery meetings</t>
  </si>
  <si>
    <t>5060-02 · Admin. comm. expenses</t>
  </si>
  <si>
    <t>5100-04 · Exec. Pres. expenses</t>
  </si>
  <si>
    <t>5100-05 · Co-EP Salary</t>
  </si>
  <si>
    <t>5100-06 · Co-EP Housing</t>
  </si>
  <si>
    <t>5100-07 · Co-EP FICA</t>
  </si>
  <si>
    <t>5100-08 · Co-EP Medical/Pension</t>
  </si>
  <si>
    <t>5100-09 · Co-EP 2 Salary</t>
  </si>
  <si>
    <t>5100-10 · Co-EP 2 FICA/Med</t>
  </si>
  <si>
    <t>5100-12 · Co-EP 2 Pension</t>
  </si>
  <si>
    <t>5100-14 · Co-EP 403b Match</t>
  </si>
  <si>
    <t>5100-15 · Co-EP  2 403b Match</t>
  </si>
  <si>
    <t>5100-20 · Stated Clerk Salary</t>
  </si>
  <si>
    <t>5100-21 · Stated Clerk FICA</t>
  </si>
  <si>
    <t>5100-22 · Stated Clerk Medical/Pension</t>
  </si>
  <si>
    <t>5100-23 · Stated Clerk expenses</t>
  </si>
  <si>
    <t>5100-31 · Administrative Asst. FICA</t>
  </si>
  <si>
    <t>5100-61 · Accounting</t>
  </si>
  <si>
    <t>Total 5100 · Administrative Committee</t>
  </si>
  <si>
    <t>5200 · Comm. on Leadership Excellence</t>
  </si>
  <si>
    <t>5200-01 · Leadership Excellence</t>
  </si>
  <si>
    <t>Total 5200 · Comm. on Leadership Excellence</t>
  </si>
  <si>
    <t>Total Expense</t>
  </si>
  <si>
    <t>Net Ordinary Income</t>
  </si>
  <si>
    <t>Other Income/Expense</t>
  </si>
  <si>
    <t>Other Income</t>
  </si>
  <si>
    <t>7001 · Unbudgeted Income</t>
  </si>
  <si>
    <t>7001-05 · Other unbudgeted income</t>
  </si>
  <si>
    <t>7001-15 · Unrealized gain/loss Baird</t>
  </si>
  <si>
    <t>7001-21 · Temp. Restricted-Receipts</t>
  </si>
  <si>
    <t>Total 7001 · Unbudgeted Income</t>
  </si>
  <si>
    <t>Total Other Income</t>
  </si>
  <si>
    <t>Other Expense</t>
  </si>
  <si>
    <t>7002 · Unbudgeted expenses</t>
  </si>
  <si>
    <t>7002-21 · Temp. Restricted disbursements</t>
  </si>
  <si>
    <t>Total 7002 · Unbudgeted expenses</t>
  </si>
  <si>
    <t>Total Other Expense</t>
  </si>
  <si>
    <t>Net Other Income</t>
  </si>
  <si>
    <t>Net Income</t>
  </si>
  <si>
    <t>2021 Annual Budget</t>
  </si>
  <si>
    <t>2022 Proposed Budget</t>
  </si>
  <si>
    <t>5100-30 · Communications Coordinator</t>
  </si>
  <si>
    <t>5050-12 · East Nashville Training HUB</t>
  </si>
  <si>
    <t>3002-50</t>
  </si>
  <si>
    <t>3001-01</t>
  </si>
  <si>
    <t>3002-06</t>
  </si>
  <si>
    <t>3002-26</t>
  </si>
  <si>
    <t>3002-62</t>
  </si>
  <si>
    <t>3001-14</t>
  </si>
  <si>
    <t>3002-32</t>
  </si>
  <si>
    <t>3002-27</t>
  </si>
  <si>
    <t>3001-04</t>
  </si>
  <si>
    <t>3001-08</t>
  </si>
  <si>
    <t>3002-12</t>
  </si>
  <si>
    <t>3002-18</t>
  </si>
  <si>
    <t>3002-52</t>
  </si>
  <si>
    <t>3001-13</t>
  </si>
  <si>
    <t>3002-01</t>
  </si>
  <si>
    <t>3002-02</t>
  </si>
  <si>
    <t>3002-10</t>
  </si>
  <si>
    <t>3002-05</t>
  </si>
  <si>
    <t>3002-33</t>
  </si>
  <si>
    <t>3001-10</t>
  </si>
  <si>
    <t>3001-11</t>
  </si>
  <si>
    <t>3001-12</t>
  </si>
  <si>
    <t>Actual Jan - Aug 21</t>
  </si>
  <si>
    <t>Budget Jan - Aug 21</t>
  </si>
  <si>
    <t>5000-06 - POMA (Database)</t>
  </si>
  <si>
    <t>Youth &amp; Young Adult Fund</t>
  </si>
  <si>
    <t>Centsability</t>
  </si>
  <si>
    <t>Peace &amp; Global Witness</t>
  </si>
  <si>
    <t>Matthew 25 Food Project</t>
  </si>
  <si>
    <t>Guatemalan Support Fund</t>
  </si>
  <si>
    <t>Youth &amp; Young Adult Support Fund</t>
  </si>
  <si>
    <t>Connectional Development Fund</t>
  </si>
  <si>
    <t>Social Media &amp; Technology Fund</t>
  </si>
  <si>
    <t>Pastoral Care</t>
  </si>
  <si>
    <t>Sabbatical Assistance</t>
  </si>
  <si>
    <t>Pastor to Pastor</t>
  </si>
  <si>
    <t>Mediation Fund</t>
  </si>
  <si>
    <t>CPM Scholarships</t>
  </si>
  <si>
    <t>Latinx Ministries</t>
  </si>
  <si>
    <t xml:space="preserve">New Church Development and Church Transformation </t>
  </si>
  <si>
    <t>3001-15</t>
  </si>
  <si>
    <t>Matthew 25 Fund</t>
  </si>
  <si>
    <t>St. Andrews Fund</t>
  </si>
  <si>
    <t>Allowance for Church Defaults</t>
  </si>
  <si>
    <t>Women in Ministry</t>
  </si>
  <si>
    <t xml:space="preserve">Leadership Development and Education </t>
  </si>
  <si>
    <t>Meeting scholar/preacher</t>
  </si>
  <si>
    <t xml:space="preserve">Leadership Development and Education Fund </t>
  </si>
  <si>
    <t>Acct. #</t>
  </si>
  <si>
    <t>Fund Name</t>
  </si>
  <si>
    <t>Presbytery of Middle Tennessee - Proposed 2022 Budget</t>
  </si>
  <si>
    <t xml:space="preserve">NCD &amp; Church Transformation - Upper Cumberland Counties </t>
  </si>
  <si>
    <t>Fund Balances  (Sept 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</si>
</sst>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 wrapText="1"/>
    </xf>
    <xf numFmtId="3" fontId="2" fillId="0" borderId="0" xfId="0" applyNumberFormat="1" applyFont="1"/>
    <xf numFmtId="3" fontId="2" fillId="0" borderId="0" xfId="0" applyNumberFormat="1" applyFont="1" applyBorder="1"/>
    <xf numFmtId="3" fontId="2" fillId="0" borderId="4" xfId="0" applyNumberFormat="1" applyFont="1" applyBorder="1"/>
    <xf numFmtId="3" fontId="2" fillId="0" borderId="3" xfId="0" applyNumberFormat="1" applyFont="1" applyBorder="1"/>
    <xf numFmtId="3" fontId="2" fillId="0" borderId="2" xfId="0" applyNumberFormat="1" applyFont="1" applyBorder="1"/>
    <xf numFmtId="3" fontId="1" fillId="0" borderId="5" xfId="0" applyNumberFormat="1" applyFont="1" applyBorder="1"/>
    <xf numFmtId="3" fontId="2" fillId="2" borderId="4" xfId="0" applyNumberFormat="1" applyFont="1" applyFill="1" applyBorder="1"/>
    <xf numFmtId="3" fontId="2" fillId="2" borderId="3" xfId="0" applyNumberFormat="1" applyFont="1" applyFill="1" applyBorder="1"/>
    <xf numFmtId="3" fontId="2" fillId="2" borderId="0" xfId="0" applyNumberFormat="1" applyFont="1" applyFill="1"/>
    <xf numFmtId="3" fontId="1" fillId="2" borderId="5" xfId="0" applyNumberFormat="1" applyFont="1" applyFill="1" applyBorder="1"/>
    <xf numFmtId="0" fontId="5" fillId="0" borderId="6" xfId="0" applyFont="1" applyBorder="1" applyAlignment="1">
      <alignment horizontal="center" wrapText="1"/>
    </xf>
    <xf numFmtId="3" fontId="6" fillId="0" borderId="0" xfId="0" applyNumberFormat="1" applyFont="1"/>
    <xf numFmtId="3" fontId="1" fillId="0" borderId="0" xfId="0" applyNumberFormat="1" applyFont="1"/>
    <xf numFmtId="3" fontId="6" fillId="0" borderId="0" xfId="0" applyNumberFormat="1" applyFont="1" applyBorder="1"/>
    <xf numFmtId="3" fontId="1" fillId="2" borderId="4" xfId="0" applyNumberFormat="1" applyFont="1" applyFill="1" applyBorder="1"/>
    <xf numFmtId="3" fontId="1" fillId="2" borderId="3" xfId="0" applyNumberFormat="1" applyFont="1" applyFill="1" applyBorder="1"/>
    <xf numFmtId="3" fontId="1" fillId="2" borderId="0" xfId="0" applyNumberFormat="1" applyFont="1" applyFill="1"/>
    <xf numFmtId="3" fontId="6" fillId="2" borderId="0" xfId="0" applyNumberFormat="1" applyFont="1" applyFill="1"/>
    <xf numFmtId="3" fontId="6" fillId="0" borderId="2" xfId="0" applyNumberFormat="1" applyFont="1" applyBorder="1"/>
    <xf numFmtId="3" fontId="1" fillId="0" borderId="2" xfId="0" applyNumberFormat="1" applyFont="1" applyBorder="1"/>
    <xf numFmtId="3" fontId="1" fillId="2" borderId="0" xfId="0" applyNumberFormat="1" applyFont="1" applyFill="1" applyBorder="1"/>
    <xf numFmtId="3" fontId="1" fillId="2" borderId="8" xfId="0" applyNumberFormat="1" applyFont="1" applyFill="1" applyBorder="1"/>
    <xf numFmtId="3" fontId="1" fillId="2" borderId="9" xfId="0" applyNumberFormat="1" applyFont="1" applyFill="1" applyBorder="1"/>
    <xf numFmtId="3" fontId="4" fillId="0" borderId="0" xfId="0" applyNumberFormat="1" applyFont="1"/>
    <xf numFmtId="49" fontId="2" fillId="3" borderId="7" xfId="0" applyNumberFormat="1" applyFont="1" applyFill="1" applyBorder="1"/>
    <xf numFmtId="49" fontId="2" fillId="3" borderId="0" xfId="0" applyNumberFormat="1" applyFont="1" applyFill="1"/>
    <xf numFmtId="49" fontId="1" fillId="3" borderId="0" xfId="0" applyNumberFormat="1" applyFont="1" applyFill="1"/>
    <xf numFmtId="0" fontId="7" fillId="0" borderId="0" xfId="0" applyFont="1"/>
    <xf numFmtId="0" fontId="5" fillId="0" borderId="10" xfId="0" applyFont="1" applyBorder="1" applyAlignment="1">
      <alignment horizontal="center" wrapText="1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9" fontId="0" fillId="3" borderId="11" xfId="0" applyNumberForma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37" fontId="2" fillId="0" borderId="0" xfId="0" applyNumberFormat="1" applyFont="1"/>
    <xf numFmtId="37" fontId="2" fillId="0" borderId="0" xfId="0" applyNumberFormat="1" applyFont="1" applyBorder="1"/>
    <xf numFmtId="37" fontId="2" fillId="0" borderId="4" xfId="0" applyNumberFormat="1" applyFont="1" applyBorder="1"/>
    <xf numFmtId="37" fontId="2" fillId="0" borderId="3" xfId="0" applyNumberFormat="1" applyFont="1" applyBorder="1"/>
    <xf numFmtId="37" fontId="2" fillId="0" borderId="2" xfId="0" applyNumberFormat="1" applyFont="1" applyBorder="1"/>
    <xf numFmtId="37" fontId="1" fillId="0" borderId="5" xfId="0" applyNumberFormat="1" applyFont="1" applyBorder="1"/>
    <xf numFmtId="165" fontId="0" fillId="0" borderId="0" xfId="0" applyNumberFormat="1"/>
    <xf numFmtId="165" fontId="1" fillId="0" borderId="0" xfId="0" applyNumberFormat="1" applyFont="1"/>
    <xf numFmtId="0" fontId="0" fillId="0" borderId="0" xfId="0" applyAlignment="1">
      <alignment wrapText="1"/>
    </xf>
    <xf numFmtId="165" fontId="0" fillId="0" borderId="0" xfId="0" applyNumberFormat="1" applyAlignment="1">
      <alignment vertical="top"/>
    </xf>
    <xf numFmtId="165" fontId="4" fillId="0" borderId="0" xfId="0" applyNumberFormat="1" applyFont="1" applyAlignment="1">
      <alignment vertical="top"/>
    </xf>
    <xf numFmtId="165" fontId="3" fillId="0" borderId="0" xfId="0" applyNumberFormat="1" applyFont="1" applyAlignment="1">
      <alignment vertical="top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right" vertical="top"/>
    </xf>
    <xf numFmtId="0" fontId="0" fillId="0" borderId="0" xfId="0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88900</xdr:colOff>
          <xdr:row>1</xdr:row>
          <xdr:rowOff>44450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88900</xdr:colOff>
          <xdr:row>1</xdr:row>
          <xdr:rowOff>44450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107"/>
  <sheetViews>
    <sheetView tabSelected="1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/>
    </sheetView>
  </sheetViews>
  <sheetFormatPr defaultRowHeight="14.5" x14ac:dyDescent="0.35"/>
  <cols>
    <col min="1" max="5" width="3" style="7" customWidth="1"/>
    <col min="6" max="6" width="31.453125" style="7" customWidth="1"/>
    <col min="7" max="7" width="9.453125" style="8" customWidth="1"/>
    <col min="8" max="8" width="9.1796875" style="8" bestFit="1" customWidth="1"/>
    <col min="9" max="9" width="9" style="8" bestFit="1" customWidth="1"/>
    <col min="10" max="10" width="2.08984375" style="8" customWidth="1"/>
    <col min="11" max="11" width="10.81640625" style="8" bestFit="1" customWidth="1"/>
    <col min="12" max="12" width="1.90625" style="8" customWidth="1"/>
    <col min="13" max="13" width="6.81640625" customWidth="1"/>
    <col min="14" max="14" width="7.81640625" customWidth="1"/>
    <col min="15" max="15" width="12.90625" customWidth="1"/>
  </cols>
  <sheetData>
    <row r="1" spans="1:18" x14ac:dyDescent="0.3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pans="1:18" s="6" customFormat="1" x14ac:dyDescent="0.35"/>
    <row r="3" spans="1:18" ht="15.5" x14ac:dyDescent="0.35">
      <c r="G3" s="39" t="s">
        <v>136</v>
      </c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8" ht="7.25" customHeight="1" thickBot="1" x14ac:dyDescent="0.4"/>
    <row r="5" spans="1:18" ht="36.65" customHeight="1" thickTop="1" thickBot="1" x14ac:dyDescent="0.4">
      <c r="A5" s="5"/>
      <c r="B5" s="5"/>
      <c r="C5" s="5"/>
      <c r="D5" s="5"/>
      <c r="E5" s="5"/>
      <c r="F5" s="5"/>
      <c r="G5" s="9" t="s">
        <v>82</v>
      </c>
      <c r="H5" s="9" t="s">
        <v>108</v>
      </c>
      <c r="I5" s="9" t="s">
        <v>109</v>
      </c>
      <c r="J5" s="42"/>
      <c r="K5" s="9" t="s">
        <v>83</v>
      </c>
      <c r="L5" s="41"/>
      <c r="M5" s="20" t="s">
        <v>134</v>
      </c>
      <c r="N5" s="38" t="s">
        <v>138</v>
      </c>
      <c r="O5" s="61" t="s">
        <v>135</v>
      </c>
      <c r="P5" s="60"/>
      <c r="Q5" s="60"/>
      <c r="R5" s="6"/>
    </row>
    <row r="6" spans="1:18" ht="15" thickTop="1" x14ac:dyDescent="0.35">
      <c r="A6" s="1"/>
      <c r="B6" s="1" t="s">
        <v>0</v>
      </c>
      <c r="C6" s="1"/>
      <c r="D6" s="1"/>
      <c r="E6" s="1"/>
      <c r="F6" s="1"/>
      <c r="G6" s="3"/>
      <c r="H6" s="43"/>
      <c r="I6" s="3"/>
      <c r="J6" s="35"/>
      <c r="K6" s="3"/>
      <c r="L6" s="34"/>
      <c r="M6" s="58"/>
      <c r="N6" s="49"/>
      <c r="O6" s="51"/>
    </row>
    <row r="7" spans="1:18" x14ac:dyDescent="0.35">
      <c r="A7" s="1"/>
      <c r="B7" s="1"/>
      <c r="C7" s="1"/>
      <c r="D7" s="1" t="s">
        <v>1</v>
      </c>
      <c r="E7" s="1"/>
      <c r="F7" s="1"/>
      <c r="G7" s="10"/>
      <c r="H7" s="43"/>
      <c r="I7" s="10"/>
      <c r="J7" s="35"/>
      <c r="K7" s="10"/>
      <c r="L7" s="34"/>
      <c r="M7" s="58"/>
      <c r="N7" s="52"/>
      <c r="O7" s="55"/>
    </row>
    <row r="8" spans="1:18" x14ac:dyDescent="0.35">
      <c r="A8" s="1"/>
      <c r="B8" s="1"/>
      <c r="C8" s="1"/>
      <c r="D8" s="1"/>
      <c r="E8" s="1" t="s">
        <v>2</v>
      </c>
      <c r="F8" s="1"/>
      <c r="G8" s="10">
        <v>530000</v>
      </c>
      <c r="H8" s="43">
        <v>239672.35</v>
      </c>
      <c r="I8" s="10">
        <v>242439.48</v>
      </c>
      <c r="J8" s="35"/>
      <c r="K8" s="21">
        <v>530000</v>
      </c>
      <c r="L8" s="34"/>
      <c r="M8" s="58"/>
      <c r="N8" s="52"/>
      <c r="O8" s="55"/>
    </row>
    <row r="9" spans="1:18" x14ac:dyDescent="0.35">
      <c r="A9" s="1"/>
      <c r="B9" s="1"/>
      <c r="C9" s="1"/>
      <c r="D9" s="1"/>
      <c r="E9" s="1" t="s">
        <v>3</v>
      </c>
      <c r="F9" s="1"/>
      <c r="G9" s="10"/>
      <c r="H9" s="43">
        <v>0</v>
      </c>
      <c r="I9" s="10"/>
      <c r="J9" s="35"/>
      <c r="K9" s="22"/>
      <c r="L9" s="34"/>
      <c r="M9" s="58"/>
      <c r="N9" s="52"/>
      <c r="O9" s="55"/>
    </row>
    <row r="10" spans="1:18" x14ac:dyDescent="0.35">
      <c r="A10" s="1"/>
      <c r="B10" s="1"/>
      <c r="C10" s="1"/>
      <c r="D10" s="1"/>
      <c r="E10" s="1" t="s">
        <v>4</v>
      </c>
      <c r="F10" s="1"/>
      <c r="G10" s="10"/>
      <c r="H10" s="43"/>
      <c r="I10" s="10"/>
      <c r="J10" s="35"/>
      <c r="K10" s="22"/>
      <c r="L10" s="34"/>
      <c r="M10" s="58"/>
      <c r="N10" s="52"/>
      <c r="O10" s="55"/>
    </row>
    <row r="11" spans="1:18" ht="15" thickBot="1" x14ac:dyDescent="0.4">
      <c r="A11" s="1"/>
      <c r="B11" s="1"/>
      <c r="C11" s="1"/>
      <c r="D11" s="1"/>
      <c r="E11" s="1"/>
      <c r="F11" s="1" t="s">
        <v>5</v>
      </c>
      <c r="G11" s="11">
        <v>50000.04</v>
      </c>
      <c r="H11" s="44">
        <v>19106.900000000001</v>
      </c>
      <c r="I11" s="11">
        <v>33333.360000000001</v>
      </c>
      <c r="J11" s="35"/>
      <c r="K11" s="23">
        <v>50000</v>
      </c>
      <c r="L11" s="34"/>
      <c r="M11" s="58"/>
      <c r="N11" s="52"/>
      <c r="O11" s="55"/>
    </row>
    <row r="12" spans="1:18" ht="15" thickBot="1" x14ac:dyDescent="0.4">
      <c r="A12" s="1"/>
      <c r="B12" s="1"/>
      <c r="C12" s="1"/>
      <c r="D12" s="1"/>
      <c r="E12" s="1" t="s">
        <v>6</v>
      </c>
      <c r="F12" s="1"/>
      <c r="G12" s="12">
        <v>50000.04</v>
      </c>
      <c r="H12" s="45">
        <f>ROUND(SUM(H10:H11),5)</f>
        <v>19106.900000000001</v>
      </c>
      <c r="I12" s="12">
        <f>ROUND(SUM(I10:I11),5)</f>
        <v>33333.360000000001</v>
      </c>
      <c r="J12" s="35"/>
      <c r="K12" s="24">
        <f>ROUND(SUM(K10:K11),5)</f>
        <v>50000</v>
      </c>
      <c r="L12" s="34"/>
      <c r="M12" s="58"/>
      <c r="N12" s="52"/>
      <c r="O12" s="55"/>
    </row>
    <row r="13" spans="1:18" ht="15" thickBot="1" x14ac:dyDescent="0.4">
      <c r="A13" s="1"/>
      <c r="B13" s="1"/>
      <c r="C13" s="1"/>
      <c r="D13" s="1" t="s">
        <v>7</v>
      </c>
      <c r="E13" s="1"/>
      <c r="F13" s="1"/>
      <c r="G13" s="13">
        <v>580000.04</v>
      </c>
      <c r="H13" s="46">
        <f>ROUND(SUM(H7:H9)+H12,5)</f>
        <v>258779.25</v>
      </c>
      <c r="I13" s="13">
        <f>ROUND(SUM(I7:I9)+I12,5)</f>
        <v>275772.84000000003</v>
      </c>
      <c r="J13" s="35"/>
      <c r="K13" s="25">
        <f>ROUND(SUM(K7:K9)+K12,5)</f>
        <v>580000</v>
      </c>
      <c r="L13" s="34"/>
      <c r="M13" s="58"/>
      <c r="N13" s="52"/>
      <c r="O13" s="55"/>
    </row>
    <row r="14" spans="1:18" x14ac:dyDescent="0.35">
      <c r="A14" s="1"/>
      <c r="B14" s="1"/>
      <c r="C14" s="1" t="s">
        <v>8</v>
      </c>
      <c r="D14" s="1"/>
      <c r="E14" s="1"/>
      <c r="F14" s="1"/>
      <c r="G14" s="10">
        <v>580000.04</v>
      </c>
      <c r="H14" s="43">
        <f>H13</f>
        <v>258779.25</v>
      </c>
      <c r="I14" s="10">
        <f>I13</f>
        <v>275772.84000000003</v>
      </c>
      <c r="J14" s="35"/>
      <c r="K14" s="26">
        <f>K13</f>
        <v>580000</v>
      </c>
      <c r="L14" s="34"/>
      <c r="M14" s="58"/>
      <c r="N14" s="52"/>
      <c r="O14" s="55"/>
      <c r="P14" s="37"/>
    </row>
    <row r="15" spans="1:18" x14ac:dyDescent="0.35">
      <c r="A15" s="1"/>
      <c r="B15" s="1"/>
      <c r="C15" s="1"/>
      <c r="D15" s="1"/>
      <c r="E15" s="1"/>
      <c r="F15" s="1"/>
      <c r="G15" s="10"/>
      <c r="H15" s="43"/>
      <c r="I15" s="10"/>
      <c r="J15" s="35"/>
      <c r="K15" s="26"/>
      <c r="L15" s="34"/>
      <c r="M15" s="58"/>
      <c r="N15" s="52"/>
      <c r="O15" s="55"/>
      <c r="P15" s="37"/>
    </row>
    <row r="16" spans="1:18" x14ac:dyDescent="0.35">
      <c r="A16" s="1"/>
      <c r="B16" s="1"/>
      <c r="C16" s="1"/>
      <c r="D16" s="1" t="s">
        <v>9</v>
      </c>
      <c r="E16" s="1"/>
      <c r="F16" s="1"/>
      <c r="G16" s="10"/>
      <c r="H16" s="43"/>
      <c r="I16" s="10"/>
      <c r="J16" s="35"/>
      <c r="K16" s="22"/>
      <c r="L16" s="34"/>
      <c r="M16" s="58"/>
      <c r="N16" s="52"/>
      <c r="O16" s="55"/>
      <c r="P16" s="37"/>
    </row>
    <row r="17" spans="1:16" x14ac:dyDescent="0.35">
      <c r="A17" s="1"/>
      <c r="B17" s="1"/>
      <c r="C17" s="1"/>
      <c r="D17" s="1"/>
      <c r="E17" s="1" t="s">
        <v>10</v>
      </c>
      <c r="F17" s="1"/>
      <c r="G17" s="10"/>
      <c r="H17" s="43"/>
      <c r="I17" s="10"/>
      <c r="J17" s="35"/>
      <c r="K17" s="22"/>
      <c r="L17" s="34"/>
      <c r="M17" s="59" t="s">
        <v>86</v>
      </c>
      <c r="N17" s="53">
        <v>56541.16</v>
      </c>
      <c r="O17" s="56" t="s">
        <v>128</v>
      </c>
      <c r="P17" s="37"/>
    </row>
    <row r="18" spans="1:16" ht="21" x14ac:dyDescent="0.35">
      <c r="A18" s="1"/>
      <c r="B18" s="1"/>
      <c r="C18" s="1"/>
      <c r="D18" s="1"/>
      <c r="E18" s="1"/>
      <c r="F18" s="1" t="s">
        <v>11</v>
      </c>
      <c r="G18" s="10">
        <v>7000.02</v>
      </c>
      <c r="H18" s="43">
        <v>6999.96</v>
      </c>
      <c r="I18" s="10">
        <v>7000.02</v>
      </c>
      <c r="J18" s="35"/>
      <c r="K18" s="21">
        <v>0</v>
      </c>
      <c r="L18" s="34"/>
      <c r="M18" s="59" t="s">
        <v>87</v>
      </c>
      <c r="N18" s="53">
        <v>200000</v>
      </c>
      <c r="O18" s="56" t="s">
        <v>129</v>
      </c>
      <c r="P18" s="37"/>
    </row>
    <row r="19" spans="1:16" x14ac:dyDescent="0.35">
      <c r="A19" s="1"/>
      <c r="B19" s="1"/>
      <c r="C19" s="1"/>
      <c r="D19" s="1"/>
      <c r="E19" s="1"/>
      <c r="F19" s="1" t="s">
        <v>12</v>
      </c>
      <c r="G19" s="10">
        <v>8000.04</v>
      </c>
      <c r="H19" s="43">
        <v>6497.84</v>
      </c>
      <c r="I19" s="10">
        <v>5333.36</v>
      </c>
      <c r="J19" s="35"/>
      <c r="K19" s="27">
        <v>6000</v>
      </c>
      <c r="L19" s="34"/>
      <c r="M19" s="58"/>
      <c r="N19" s="52"/>
      <c r="O19" s="55"/>
      <c r="P19" s="37"/>
    </row>
    <row r="20" spans="1:16" x14ac:dyDescent="0.35">
      <c r="A20" s="1"/>
      <c r="B20" s="1"/>
      <c r="C20" s="1"/>
      <c r="D20" s="1"/>
      <c r="E20" s="1"/>
      <c r="F20" s="1" t="s">
        <v>13</v>
      </c>
      <c r="G20" s="10">
        <v>3999.96</v>
      </c>
      <c r="H20" s="43">
        <v>3502</v>
      </c>
      <c r="I20" s="10">
        <v>2666.64</v>
      </c>
      <c r="J20" s="35"/>
      <c r="K20" s="21">
        <v>1200</v>
      </c>
      <c r="L20" s="34"/>
      <c r="M20" s="58"/>
      <c r="N20" s="52"/>
      <c r="O20" s="55"/>
      <c r="P20" s="37"/>
    </row>
    <row r="21" spans="1:16" x14ac:dyDescent="0.35">
      <c r="A21" s="1"/>
      <c r="B21" s="1"/>
      <c r="C21" s="1"/>
      <c r="D21" s="1"/>
      <c r="E21" s="1"/>
      <c r="F21" s="1" t="s">
        <v>14</v>
      </c>
      <c r="G21" s="10">
        <v>3999.96</v>
      </c>
      <c r="H21" s="43">
        <v>865.99</v>
      </c>
      <c r="I21" s="10">
        <v>2666.64</v>
      </c>
      <c r="J21" s="35"/>
      <c r="K21" s="21">
        <v>2000</v>
      </c>
      <c r="L21" s="34"/>
      <c r="M21" s="58"/>
      <c r="N21" s="52"/>
      <c r="O21" s="55"/>
    </row>
    <row r="22" spans="1:16" x14ac:dyDescent="0.35">
      <c r="A22" s="1"/>
      <c r="B22" s="1"/>
      <c r="C22" s="1"/>
      <c r="D22" s="1"/>
      <c r="E22" s="1"/>
      <c r="F22" s="1" t="s">
        <v>110</v>
      </c>
      <c r="G22" s="10"/>
      <c r="H22" s="43">
        <v>622.5</v>
      </c>
      <c r="I22" s="10"/>
      <c r="J22" s="35"/>
      <c r="K22" s="21">
        <v>2500</v>
      </c>
      <c r="L22" s="34"/>
      <c r="M22" s="58"/>
      <c r="N22" s="52"/>
      <c r="O22" s="55"/>
    </row>
    <row r="23" spans="1:16" x14ac:dyDescent="0.35">
      <c r="A23" s="1"/>
      <c r="B23" s="1"/>
      <c r="C23" s="1"/>
      <c r="D23" s="1"/>
      <c r="E23" s="1"/>
      <c r="F23" s="1" t="s">
        <v>15</v>
      </c>
      <c r="G23" s="10">
        <v>2000.04</v>
      </c>
      <c r="H23" s="43">
        <v>2438.35</v>
      </c>
      <c r="I23" s="10">
        <v>1333.36</v>
      </c>
      <c r="J23" s="35"/>
      <c r="K23" s="21">
        <v>3600</v>
      </c>
      <c r="L23" s="34"/>
      <c r="M23" s="58"/>
      <c r="N23" s="52"/>
      <c r="O23" s="55"/>
    </row>
    <row r="24" spans="1:16" x14ac:dyDescent="0.35">
      <c r="A24" s="1"/>
      <c r="B24" s="1"/>
      <c r="C24" s="1"/>
      <c r="D24" s="1"/>
      <c r="E24" s="1"/>
      <c r="F24" s="1" t="s">
        <v>16</v>
      </c>
      <c r="G24" s="10">
        <v>6000</v>
      </c>
      <c r="H24" s="43">
        <v>0</v>
      </c>
      <c r="I24" s="10">
        <v>4000</v>
      </c>
      <c r="J24" s="35"/>
      <c r="K24" s="21">
        <v>6000</v>
      </c>
      <c r="L24" s="34"/>
      <c r="M24" s="58"/>
      <c r="N24" s="52"/>
      <c r="O24" s="55"/>
    </row>
    <row r="25" spans="1:16" x14ac:dyDescent="0.35">
      <c r="A25" s="1"/>
      <c r="B25" s="1"/>
      <c r="C25" s="1"/>
      <c r="D25" s="1"/>
      <c r="E25" s="1"/>
      <c r="F25" s="1" t="s">
        <v>17</v>
      </c>
      <c r="G25" s="10">
        <v>1500</v>
      </c>
      <c r="H25" s="43">
        <v>1443.52</v>
      </c>
      <c r="I25" s="10">
        <v>1000</v>
      </c>
      <c r="J25" s="35"/>
      <c r="K25" s="21">
        <v>2000</v>
      </c>
      <c r="L25" s="34"/>
      <c r="M25" s="58"/>
      <c r="N25" s="52"/>
      <c r="O25" s="55"/>
    </row>
    <row r="26" spans="1:16" x14ac:dyDescent="0.35">
      <c r="A26" s="1"/>
      <c r="B26" s="1"/>
      <c r="C26" s="1"/>
      <c r="D26" s="1"/>
      <c r="E26" s="1"/>
      <c r="F26" s="1" t="s">
        <v>18</v>
      </c>
      <c r="G26" s="10">
        <v>999.96</v>
      </c>
      <c r="H26" s="43">
        <v>621.1</v>
      </c>
      <c r="I26" s="10">
        <v>666.64</v>
      </c>
      <c r="J26" s="35"/>
      <c r="K26" s="21">
        <v>1000</v>
      </c>
      <c r="L26" s="34"/>
      <c r="M26" s="58"/>
      <c r="N26" s="52"/>
      <c r="O26" s="55"/>
    </row>
    <row r="27" spans="1:16" x14ac:dyDescent="0.35">
      <c r="A27" s="1"/>
      <c r="B27" s="1"/>
      <c r="C27" s="1"/>
      <c r="D27" s="1"/>
      <c r="E27" s="1"/>
      <c r="F27" s="1" t="s">
        <v>19</v>
      </c>
      <c r="G27" s="10">
        <v>140850.96</v>
      </c>
      <c r="H27" s="43">
        <v>0</v>
      </c>
      <c r="I27" s="10">
        <v>93900.64</v>
      </c>
      <c r="J27" s="35"/>
      <c r="K27" s="21">
        <v>139450</v>
      </c>
      <c r="L27" s="34"/>
      <c r="M27" s="58"/>
      <c r="N27" s="52"/>
      <c r="O27" s="55"/>
    </row>
    <row r="28" spans="1:16" ht="15" thickBot="1" x14ac:dyDescent="0.4">
      <c r="A28" s="1"/>
      <c r="B28" s="1"/>
      <c r="C28" s="1"/>
      <c r="D28" s="1"/>
      <c r="E28" s="1"/>
      <c r="F28" s="1" t="s">
        <v>20</v>
      </c>
      <c r="G28" s="14">
        <v>62426.04</v>
      </c>
      <c r="H28" s="47">
        <v>0</v>
      </c>
      <c r="I28" s="14">
        <v>41617.360000000001</v>
      </c>
      <c r="J28" s="35"/>
      <c r="K28" s="28">
        <v>61805</v>
      </c>
      <c r="L28" s="34"/>
      <c r="M28" s="58"/>
      <c r="N28" s="52"/>
      <c r="O28" s="55"/>
    </row>
    <row r="29" spans="1:16" x14ac:dyDescent="0.35">
      <c r="A29" s="1"/>
      <c r="B29" s="1"/>
      <c r="C29" s="1"/>
      <c r="D29" s="1"/>
      <c r="E29" s="1" t="s">
        <v>21</v>
      </c>
      <c r="F29" s="1"/>
      <c r="G29" s="10">
        <v>236776.98</v>
      </c>
      <c r="H29" s="43">
        <f>ROUND(SUM(H17:H28),5)</f>
        <v>22991.26</v>
      </c>
      <c r="I29" s="10">
        <f>ROUND(SUM(I17:I28),5)</f>
        <v>160184.66</v>
      </c>
      <c r="J29" s="35"/>
      <c r="K29" s="26">
        <f>ROUND(SUM(K17:K28),5)</f>
        <v>225555</v>
      </c>
      <c r="L29" s="34"/>
      <c r="M29" s="58"/>
      <c r="N29" s="52"/>
      <c r="O29" s="55"/>
    </row>
    <row r="30" spans="1:16" x14ac:dyDescent="0.35">
      <c r="A30" s="1"/>
      <c r="B30" s="1"/>
      <c r="C30" s="1"/>
      <c r="D30" s="1"/>
      <c r="E30" s="1"/>
      <c r="F30" s="1"/>
      <c r="G30" s="10"/>
      <c r="H30" s="43"/>
      <c r="I30" s="10"/>
      <c r="J30" s="35"/>
      <c r="K30" s="26"/>
      <c r="L30" s="34"/>
      <c r="M30" s="58"/>
      <c r="N30" s="52"/>
      <c r="O30" s="55"/>
    </row>
    <row r="31" spans="1:16" x14ac:dyDescent="0.35">
      <c r="A31" s="1"/>
      <c r="B31" s="1"/>
      <c r="C31" s="1"/>
      <c r="D31" s="1"/>
      <c r="E31" s="1" t="s">
        <v>22</v>
      </c>
      <c r="F31" s="1"/>
      <c r="G31" s="10"/>
      <c r="H31" s="43"/>
      <c r="I31" s="10"/>
      <c r="J31" s="35"/>
      <c r="K31" s="22"/>
      <c r="L31" s="34"/>
      <c r="M31" s="59" t="s">
        <v>100</v>
      </c>
      <c r="N31" s="53">
        <v>4123.3999999999996</v>
      </c>
      <c r="O31" s="56" t="s">
        <v>112</v>
      </c>
    </row>
    <row r="32" spans="1:16" ht="21" x14ac:dyDescent="0.35">
      <c r="A32" s="1"/>
      <c r="B32" s="1"/>
      <c r="C32" s="1"/>
      <c r="D32" s="1"/>
      <c r="E32" s="1"/>
      <c r="F32" s="1" t="s">
        <v>23</v>
      </c>
      <c r="G32" s="10">
        <v>25000</v>
      </c>
      <c r="H32" s="43">
        <v>25000</v>
      </c>
      <c r="I32" s="10">
        <v>25000</v>
      </c>
      <c r="J32" s="35"/>
      <c r="K32" s="21">
        <v>25000</v>
      </c>
      <c r="L32" s="34"/>
      <c r="M32" s="59" t="s">
        <v>101</v>
      </c>
      <c r="N32" s="53">
        <v>0</v>
      </c>
      <c r="O32" s="56" t="s">
        <v>113</v>
      </c>
    </row>
    <row r="33" spans="1:15" ht="21" x14ac:dyDescent="0.35">
      <c r="A33" s="1"/>
      <c r="B33" s="1"/>
      <c r="C33" s="1"/>
      <c r="D33" s="1"/>
      <c r="E33" s="1"/>
      <c r="F33" s="1" t="s">
        <v>24</v>
      </c>
      <c r="G33" s="10">
        <v>19250.04</v>
      </c>
      <c r="H33" s="43">
        <v>12823.68</v>
      </c>
      <c r="I33" s="10">
        <v>12833.36</v>
      </c>
      <c r="J33" s="35"/>
      <c r="K33" s="21">
        <v>19250</v>
      </c>
      <c r="L33" s="34"/>
      <c r="M33" s="59" t="s">
        <v>102</v>
      </c>
      <c r="N33" s="53">
        <v>3062.82</v>
      </c>
      <c r="O33" s="56" t="s">
        <v>111</v>
      </c>
    </row>
    <row r="34" spans="1:15" ht="21" x14ac:dyDescent="0.35">
      <c r="A34" s="1"/>
      <c r="B34" s="1"/>
      <c r="C34" s="1"/>
      <c r="D34" s="1"/>
      <c r="E34" s="1"/>
      <c r="F34" s="1" t="s">
        <v>25</v>
      </c>
      <c r="G34" s="10">
        <v>16500</v>
      </c>
      <c r="H34" s="43">
        <v>10991.76</v>
      </c>
      <c r="I34" s="10">
        <v>11000</v>
      </c>
      <c r="J34" s="35"/>
      <c r="K34" s="21">
        <v>16500</v>
      </c>
      <c r="L34" s="34"/>
      <c r="M34" s="59" t="s">
        <v>104</v>
      </c>
      <c r="N34" s="53">
        <v>1147.8</v>
      </c>
      <c r="O34" s="56" t="s">
        <v>114</v>
      </c>
    </row>
    <row r="35" spans="1:15" ht="21" x14ac:dyDescent="0.35">
      <c r="A35" s="1"/>
      <c r="B35" s="1"/>
      <c r="C35" s="1"/>
      <c r="D35" s="1"/>
      <c r="E35" s="1"/>
      <c r="F35" s="1" t="s">
        <v>26</v>
      </c>
      <c r="G35" s="10">
        <v>19250.04</v>
      </c>
      <c r="H35" s="43">
        <v>12823.68</v>
      </c>
      <c r="I35" s="10">
        <v>12833.36</v>
      </c>
      <c r="J35" s="35"/>
      <c r="K35" s="21">
        <v>19250</v>
      </c>
      <c r="L35" s="34"/>
      <c r="M35" s="59" t="s">
        <v>103</v>
      </c>
      <c r="N35" s="53">
        <v>12510.59</v>
      </c>
      <c r="O35" s="56" t="s">
        <v>115</v>
      </c>
    </row>
    <row r="36" spans="1:15" ht="21.5" thickBot="1" x14ac:dyDescent="0.4">
      <c r="A36" s="1"/>
      <c r="B36" s="1"/>
      <c r="C36" s="1"/>
      <c r="D36" s="1"/>
      <c r="E36" s="1"/>
      <c r="F36" s="1" t="s">
        <v>27</v>
      </c>
      <c r="G36" s="14">
        <v>-26416.92</v>
      </c>
      <c r="H36" s="47">
        <v>-17611.28</v>
      </c>
      <c r="I36" s="14">
        <v>-17611.28</v>
      </c>
      <c r="J36" s="35"/>
      <c r="K36" s="28">
        <v>-26417</v>
      </c>
      <c r="L36" s="34"/>
      <c r="M36" s="59" t="s">
        <v>105</v>
      </c>
      <c r="N36" s="53">
        <v>10000</v>
      </c>
      <c r="O36" s="56" t="s">
        <v>116</v>
      </c>
    </row>
    <row r="37" spans="1:15" ht="21" x14ac:dyDescent="0.35">
      <c r="A37" s="1"/>
      <c r="B37" s="1"/>
      <c r="C37" s="1"/>
      <c r="D37" s="1"/>
      <c r="E37" s="1" t="s">
        <v>28</v>
      </c>
      <c r="F37" s="1"/>
      <c r="G37" s="10">
        <v>53583.16</v>
      </c>
      <c r="H37" s="43">
        <f>ROUND(SUM(H31:H36),5)</f>
        <v>44027.839999999997</v>
      </c>
      <c r="I37" s="10">
        <f>ROUND(SUM(I31:I36),5)</f>
        <v>44055.44</v>
      </c>
      <c r="J37" s="35"/>
      <c r="K37" s="26">
        <f>ROUND(SUM(K31:K36),5)</f>
        <v>53583</v>
      </c>
      <c r="L37" s="34"/>
      <c r="M37" s="59" t="s">
        <v>106</v>
      </c>
      <c r="N37" s="53">
        <v>10000</v>
      </c>
      <c r="O37" s="56" t="s">
        <v>117</v>
      </c>
    </row>
    <row r="38" spans="1:15" ht="21" x14ac:dyDescent="0.35">
      <c r="A38" s="1"/>
      <c r="B38" s="1"/>
      <c r="C38" s="1"/>
      <c r="D38" s="1"/>
      <c r="E38" s="1"/>
      <c r="F38" s="1"/>
      <c r="G38" s="10"/>
      <c r="H38" s="43"/>
      <c r="I38" s="10"/>
      <c r="J38" s="35"/>
      <c r="K38" s="26"/>
      <c r="L38" s="34"/>
      <c r="M38" s="59" t="s">
        <v>107</v>
      </c>
      <c r="N38" s="53">
        <v>30000</v>
      </c>
      <c r="O38" s="56" t="s">
        <v>118</v>
      </c>
    </row>
    <row r="39" spans="1:15" x14ac:dyDescent="0.35">
      <c r="A39" s="1"/>
      <c r="B39" s="1"/>
      <c r="C39" s="1"/>
      <c r="D39" s="1"/>
      <c r="E39" s="1"/>
      <c r="F39" s="1"/>
      <c r="G39" s="10"/>
      <c r="H39" s="43"/>
      <c r="I39" s="10"/>
      <c r="J39" s="35"/>
      <c r="K39" s="26"/>
      <c r="L39" s="34"/>
      <c r="M39" s="58"/>
      <c r="N39" s="52"/>
      <c r="O39" s="56"/>
    </row>
    <row r="40" spans="1:15" x14ac:dyDescent="0.35">
      <c r="A40" s="1"/>
      <c r="B40" s="1"/>
      <c r="C40" s="1"/>
      <c r="D40" s="1"/>
      <c r="E40" s="1" t="s">
        <v>29</v>
      </c>
      <c r="F40" s="1"/>
      <c r="G40" s="10"/>
      <c r="H40" s="43"/>
      <c r="I40" s="10"/>
      <c r="J40" s="35"/>
      <c r="K40" s="22"/>
      <c r="L40" s="34"/>
      <c r="M40" s="59" t="s">
        <v>88</v>
      </c>
      <c r="N40" s="53">
        <v>1949.81</v>
      </c>
      <c r="O40" s="56" t="s">
        <v>119</v>
      </c>
    </row>
    <row r="41" spans="1:15" ht="21" x14ac:dyDescent="0.35">
      <c r="A41" s="1"/>
      <c r="B41" s="1"/>
      <c r="C41" s="1"/>
      <c r="D41" s="1"/>
      <c r="E41" s="1"/>
      <c r="F41" s="1" t="s">
        <v>30</v>
      </c>
      <c r="G41" s="10">
        <v>825</v>
      </c>
      <c r="H41" s="43">
        <v>0</v>
      </c>
      <c r="I41" s="10">
        <v>550</v>
      </c>
      <c r="J41" s="35"/>
      <c r="K41" s="21">
        <v>825</v>
      </c>
      <c r="L41" s="34"/>
      <c r="M41" s="59" t="s">
        <v>89</v>
      </c>
      <c r="N41" s="53">
        <v>4625.82</v>
      </c>
      <c r="O41" s="56" t="s">
        <v>120</v>
      </c>
    </row>
    <row r="42" spans="1:15" ht="15" thickBot="1" x14ac:dyDescent="0.4">
      <c r="A42" s="1"/>
      <c r="B42" s="1"/>
      <c r="C42" s="1"/>
      <c r="D42" s="1"/>
      <c r="E42" s="1"/>
      <c r="F42" s="1" t="s">
        <v>31</v>
      </c>
      <c r="G42" s="14">
        <v>999.96</v>
      </c>
      <c r="H42" s="47">
        <v>250</v>
      </c>
      <c r="I42" s="14">
        <v>666.64</v>
      </c>
      <c r="J42" s="35"/>
      <c r="K42" s="28">
        <v>1000</v>
      </c>
      <c r="L42" s="34"/>
      <c r="M42" s="59" t="s">
        <v>90</v>
      </c>
      <c r="N42" s="53">
        <v>2736.78</v>
      </c>
      <c r="O42" s="56" t="s">
        <v>121</v>
      </c>
    </row>
    <row r="43" spans="1:15" x14ac:dyDescent="0.35">
      <c r="A43" s="1"/>
      <c r="B43" s="1"/>
      <c r="C43" s="1"/>
      <c r="D43" s="1"/>
      <c r="E43" s="1" t="s">
        <v>32</v>
      </c>
      <c r="F43" s="1"/>
      <c r="G43" s="10">
        <v>1824.96</v>
      </c>
      <c r="H43" s="43">
        <f>ROUND(SUM(H40:H42),5)</f>
        <v>250</v>
      </c>
      <c r="I43" s="10">
        <f>ROUND(SUM(I40:I42),5)</f>
        <v>1216.6400000000001</v>
      </c>
      <c r="J43" s="35"/>
      <c r="K43" s="26">
        <f>ROUND(SUM(K40:K42),5)</f>
        <v>1825</v>
      </c>
      <c r="L43" s="34"/>
      <c r="M43" s="59" t="s">
        <v>91</v>
      </c>
      <c r="N43" s="53">
        <v>20000</v>
      </c>
      <c r="O43" s="56" t="s">
        <v>122</v>
      </c>
    </row>
    <row r="44" spans="1:15" x14ac:dyDescent="0.35">
      <c r="A44" s="1"/>
      <c r="B44" s="1"/>
      <c r="C44" s="1"/>
      <c r="D44" s="1"/>
      <c r="E44" s="1"/>
      <c r="F44" s="1"/>
      <c r="G44" s="10"/>
      <c r="H44" s="43"/>
      <c r="I44" s="10"/>
      <c r="J44" s="35"/>
      <c r="K44" s="26"/>
      <c r="L44" s="34"/>
      <c r="M44" s="59"/>
      <c r="N44" s="52"/>
      <c r="O44" s="56"/>
    </row>
    <row r="45" spans="1:15" x14ac:dyDescent="0.35">
      <c r="A45" s="1"/>
      <c r="B45" s="1"/>
      <c r="C45" s="1"/>
      <c r="D45" s="1"/>
      <c r="E45" s="1" t="s">
        <v>33</v>
      </c>
      <c r="F45" s="1"/>
      <c r="G45" s="10"/>
      <c r="H45" s="43"/>
      <c r="I45" s="10"/>
      <c r="J45" s="35"/>
      <c r="K45" s="22"/>
      <c r="L45" s="34"/>
      <c r="M45" s="59" t="s">
        <v>92</v>
      </c>
      <c r="N45" s="53">
        <v>4387.83</v>
      </c>
      <c r="O45" s="56" t="s">
        <v>123</v>
      </c>
    </row>
    <row r="46" spans="1:15" ht="15" thickBot="1" x14ac:dyDescent="0.4">
      <c r="A46" s="1"/>
      <c r="B46" s="1"/>
      <c r="C46" s="1"/>
      <c r="D46" s="1"/>
      <c r="E46" s="1"/>
      <c r="F46" s="1" t="s">
        <v>34</v>
      </c>
      <c r="G46" s="14">
        <v>0</v>
      </c>
      <c r="H46" s="47">
        <v>0</v>
      </c>
      <c r="I46" s="14">
        <v>0</v>
      </c>
      <c r="J46" s="35"/>
      <c r="K46" s="29">
        <v>0</v>
      </c>
      <c r="L46" s="34"/>
      <c r="M46" s="58"/>
      <c r="N46" s="52"/>
      <c r="O46" s="56"/>
    </row>
    <row r="47" spans="1:15" x14ac:dyDescent="0.35">
      <c r="A47" s="1"/>
      <c r="B47" s="1"/>
      <c r="C47" s="1"/>
      <c r="D47" s="1"/>
      <c r="E47" s="1" t="s">
        <v>35</v>
      </c>
      <c r="F47" s="1"/>
      <c r="G47" s="10">
        <v>0</v>
      </c>
      <c r="H47" s="43">
        <f>ROUND(SUM(H45:H46),5)</f>
        <v>0</v>
      </c>
      <c r="I47" s="10">
        <f>ROUND(SUM(I45:I46),5)</f>
        <v>0</v>
      </c>
      <c r="J47" s="35"/>
      <c r="K47" s="26">
        <f>ROUND(SUM(K45:K46),5)</f>
        <v>0</v>
      </c>
      <c r="L47" s="34"/>
      <c r="M47" s="58"/>
      <c r="N47" s="52"/>
      <c r="O47" s="56"/>
    </row>
    <row r="48" spans="1:15" x14ac:dyDescent="0.35">
      <c r="A48" s="1"/>
      <c r="B48" s="1"/>
      <c r="C48" s="1"/>
      <c r="D48" s="1"/>
      <c r="E48" s="1"/>
      <c r="F48" s="1"/>
      <c r="G48" s="10"/>
      <c r="H48" s="43"/>
      <c r="I48" s="10"/>
      <c r="J48" s="35"/>
      <c r="K48" s="26"/>
      <c r="L48" s="34"/>
      <c r="M48" s="58"/>
      <c r="N48" s="52"/>
      <c r="O48" s="56"/>
    </row>
    <row r="49" spans="1:15" x14ac:dyDescent="0.35">
      <c r="A49" s="1"/>
      <c r="B49" s="1"/>
      <c r="C49" s="1"/>
      <c r="D49" s="1"/>
      <c r="E49" s="1" t="s">
        <v>36</v>
      </c>
      <c r="F49" s="1"/>
      <c r="G49" s="10"/>
      <c r="H49" s="43"/>
      <c r="I49" s="10"/>
      <c r="J49" s="35"/>
      <c r="K49" s="22"/>
      <c r="L49" s="34"/>
      <c r="M49" s="59" t="s">
        <v>93</v>
      </c>
      <c r="N49" s="53">
        <v>28726.15</v>
      </c>
      <c r="O49" s="56" t="s">
        <v>124</v>
      </c>
    </row>
    <row r="50" spans="1:15" ht="42" x14ac:dyDescent="0.35">
      <c r="A50" s="1"/>
      <c r="B50" s="1"/>
      <c r="C50" s="1"/>
      <c r="D50" s="1"/>
      <c r="E50" s="1"/>
      <c r="F50" s="1" t="s">
        <v>37</v>
      </c>
      <c r="G50" s="10">
        <v>3600</v>
      </c>
      <c r="H50" s="43">
        <v>2352</v>
      </c>
      <c r="I50" s="33">
        <v>2400</v>
      </c>
      <c r="J50" s="35"/>
      <c r="K50" s="21">
        <v>3600</v>
      </c>
      <c r="L50" s="34"/>
      <c r="M50" s="59" t="s">
        <v>94</v>
      </c>
      <c r="N50" s="53">
        <v>327942.48</v>
      </c>
      <c r="O50" s="56" t="s">
        <v>125</v>
      </c>
    </row>
    <row r="51" spans="1:15" ht="42" x14ac:dyDescent="0.35">
      <c r="A51" s="1"/>
      <c r="B51" s="1"/>
      <c r="C51" s="1"/>
      <c r="D51" s="1"/>
      <c r="E51" s="1"/>
      <c r="F51" s="1" t="s">
        <v>38</v>
      </c>
      <c r="G51" s="10">
        <v>16500</v>
      </c>
      <c r="H51" s="43">
        <v>11533.36</v>
      </c>
      <c r="I51" s="10">
        <v>11000</v>
      </c>
      <c r="J51" s="35"/>
      <c r="K51" s="21">
        <v>8250</v>
      </c>
      <c r="L51" s="34"/>
      <c r="M51" s="59" t="s">
        <v>95</v>
      </c>
      <c r="N51" s="53">
        <v>25806.6</v>
      </c>
      <c r="O51" s="56" t="s">
        <v>137</v>
      </c>
    </row>
    <row r="52" spans="1:15" x14ac:dyDescent="0.35">
      <c r="A52" s="1"/>
      <c r="B52" s="1"/>
      <c r="C52" s="1"/>
      <c r="D52" s="1"/>
      <c r="E52" s="1"/>
      <c r="F52" s="1" t="s">
        <v>39</v>
      </c>
      <c r="G52" s="10">
        <v>25000</v>
      </c>
      <c r="H52" s="43">
        <v>12500</v>
      </c>
      <c r="I52" s="10">
        <v>16666.64</v>
      </c>
      <c r="J52" s="35"/>
      <c r="K52" s="21">
        <v>25000</v>
      </c>
      <c r="L52" s="34"/>
      <c r="M52" s="59" t="s">
        <v>126</v>
      </c>
      <c r="N52" s="53">
        <v>100000</v>
      </c>
      <c r="O52" s="56" t="s">
        <v>127</v>
      </c>
    </row>
    <row r="53" spans="1:15" x14ac:dyDescent="0.35">
      <c r="A53" s="1"/>
      <c r="B53" s="1"/>
      <c r="C53" s="1"/>
      <c r="D53" s="1"/>
      <c r="E53" s="1"/>
      <c r="F53" s="1" t="s">
        <v>40</v>
      </c>
      <c r="G53" s="10">
        <v>5000.04</v>
      </c>
      <c r="H53" s="43">
        <v>0</v>
      </c>
      <c r="I53" s="10">
        <v>3333.36</v>
      </c>
      <c r="J53" s="35"/>
      <c r="K53" s="21">
        <v>0</v>
      </c>
      <c r="L53" s="34"/>
      <c r="M53" s="58"/>
      <c r="N53" s="52"/>
      <c r="O53" s="56"/>
    </row>
    <row r="54" spans="1:15" ht="15" thickBot="1" x14ac:dyDescent="0.4">
      <c r="A54" s="1"/>
      <c r="B54" s="1"/>
      <c r="C54" s="1"/>
      <c r="D54" s="1"/>
      <c r="E54" s="1"/>
      <c r="F54" s="1" t="s">
        <v>85</v>
      </c>
      <c r="G54" s="14"/>
      <c r="H54" s="47">
        <v>5000</v>
      </c>
      <c r="I54" s="14"/>
      <c r="J54" s="35"/>
      <c r="K54" s="29"/>
      <c r="L54" s="34"/>
      <c r="M54" s="58"/>
      <c r="N54" s="52"/>
      <c r="O54" s="56"/>
    </row>
    <row r="55" spans="1:15" x14ac:dyDescent="0.35">
      <c r="A55" s="1"/>
      <c r="B55" s="1"/>
      <c r="C55" s="1"/>
      <c r="D55" s="1"/>
      <c r="E55" s="1" t="s">
        <v>41</v>
      </c>
      <c r="F55" s="1"/>
      <c r="G55" s="10">
        <v>50100.04</v>
      </c>
      <c r="H55" s="43">
        <f>ROUND(SUM(H49:H54),5)</f>
        <v>31385.360000000001</v>
      </c>
      <c r="I55" s="10">
        <f>ROUND(SUM(I49:I54),5)</f>
        <v>33400</v>
      </c>
      <c r="J55" s="35"/>
      <c r="K55" s="26">
        <f>ROUND(SUM(K49:K54),5)</f>
        <v>36850</v>
      </c>
      <c r="L55" s="34"/>
      <c r="M55" s="58"/>
      <c r="N55" s="52"/>
      <c r="O55" s="56"/>
    </row>
    <row r="56" spans="1:15" x14ac:dyDescent="0.35">
      <c r="A56" s="1"/>
      <c r="B56" s="1"/>
      <c r="C56" s="1"/>
      <c r="D56" s="1"/>
      <c r="E56" s="1"/>
      <c r="F56" s="1"/>
      <c r="G56" s="10"/>
      <c r="H56" s="43"/>
      <c r="I56" s="10"/>
      <c r="J56" s="35"/>
      <c r="K56" s="26"/>
      <c r="L56" s="34"/>
      <c r="M56" s="58"/>
      <c r="N56" s="52"/>
      <c r="O56" s="56"/>
    </row>
    <row r="57" spans="1:15" x14ac:dyDescent="0.35">
      <c r="A57" s="1"/>
      <c r="B57" s="1"/>
      <c r="C57" s="1"/>
      <c r="D57" s="1"/>
      <c r="E57" s="1" t="s">
        <v>42</v>
      </c>
      <c r="F57" s="1"/>
      <c r="G57" s="10"/>
      <c r="H57" s="43"/>
      <c r="I57" s="10"/>
      <c r="J57" s="35"/>
      <c r="K57" s="22"/>
      <c r="L57" s="34"/>
      <c r="M57" s="59" t="s">
        <v>86</v>
      </c>
      <c r="N57" s="53">
        <v>56541.16</v>
      </c>
      <c r="O57" s="56" t="s">
        <v>128</v>
      </c>
    </row>
    <row r="58" spans="1:15" ht="21" x14ac:dyDescent="0.35">
      <c r="A58" s="1"/>
      <c r="B58" s="1"/>
      <c r="C58" s="1"/>
      <c r="D58" s="1"/>
      <c r="E58" s="1"/>
      <c r="F58" s="1" t="s">
        <v>43</v>
      </c>
      <c r="G58" s="10">
        <v>500.04</v>
      </c>
      <c r="H58" s="43">
        <v>0</v>
      </c>
      <c r="I58" s="10">
        <v>333.36</v>
      </c>
      <c r="J58" s="35"/>
      <c r="K58" s="21">
        <v>0</v>
      </c>
      <c r="L58" s="34"/>
      <c r="M58" s="59" t="s">
        <v>87</v>
      </c>
      <c r="N58" s="53">
        <v>200000</v>
      </c>
      <c r="O58" s="56" t="s">
        <v>129</v>
      </c>
    </row>
    <row r="59" spans="1:15" x14ac:dyDescent="0.35">
      <c r="A59" s="1"/>
      <c r="B59" s="1"/>
      <c r="C59" s="1"/>
      <c r="D59" s="1"/>
      <c r="E59" s="1"/>
      <c r="F59" s="1" t="s">
        <v>44</v>
      </c>
      <c r="G59" s="10">
        <v>249.96</v>
      </c>
      <c r="H59" s="43">
        <v>0</v>
      </c>
      <c r="I59" s="10">
        <v>166.64</v>
      </c>
      <c r="J59" s="35"/>
      <c r="K59" s="21">
        <v>0</v>
      </c>
      <c r="L59" s="34"/>
      <c r="M59" s="58"/>
      <c r="N59" s="52"/>
      <c r="O59" s="56"/>
    </row>
    <row r="60" spans="1:15" x14ac:dyDescent="0.35">
      <c r="A60" s="1"/>
      <c r="B60" s="1"/>
      <c r="C60" s="1"/>
      <c r="D60" s="1"/>
      <c r="E60" s="1"/>
      <c r="F60" s="1" t="s">
        <v>45</v>
      </c>
      <c r="G60" s="10">
        <v>9999.9599999999991</v>
      </c>
      <c r="H60" s="43">
        <v>3289.68</v>
      </c>
      <c r="I60" s="10">
        <v>6666.64</v>
      </c>
      <c r="J60" s="35"/>
      <c r="K60" s="21">
        <v>10000</v>
      </c>
      <c r="L60" s="34"/>
      <c r="M60" s="58"/>
      <c r="N60" s="52"/>
      <c r="O60" s="56"/>
    </row>
    <row r="61" spans="1:15" x14ac:dyDescent="0.35">
      <c r="A61" s="1"/>
      <c r="B61" s="1"/>
      <c r="C61" s="1"/>
      <c r="D61" s="1"/>
      <c r="E61" s="1"/>
      <c r="F61" s="1" t="s">
        <v>46</v>
      </c>
      <c r="G61" s="10">
        <v>21300</v>
      </c>
      <c r="H61" s="43">
        <v>14065.01</v>
      </c>
      <c r="I61" s="10">
        <v>14200</v>
      </c>
      <c r="J61" s="35"/>
      <c r="K61" s="21">
        <v>21726</v>
      </c>
      <c r="L61" s="34"/>
      <c r="M61" s="58"/>
      <c r="N61" s="52"/>
      <c r="O61" s="56"/>
    </row>
    <row r="62" spans="1:15" x14ac:dyDescent="0.35">
      <c r="A62" s="1"/>
      <c r="B62" s="1"/>
      <c r="C62" s="1"/>
      <c r="D62" s="1"/>
      <c r="E62" s="1"/>
      <c r="F62" s="1" t="s">
        <v>47</v>
      </c>
      <c r="G62" s="10">
        <v>46700.04</v>
      </c>
      <c r="H62" s="43">
        <v>31268.28</v>
      </c>
      <c r="I62" s="10">
        <v>31133.360000000001</v>
      </c>
      <c r="J62" s="35"/>
      <c r="K62" s="21">
        <v>47634</v>
      </c>
      <c r="L62" s="34"/>
      <c r="M62" s="58"/>
      <c r="N62" s="52"/>
      <c r="O62" s="56"/>
    </row>
    <row r="63" spans="1:15" x14ac:dyDescent="0.35">
      <c r="A63" s="1"/>
      <c r="B63" s="1"/>
      <c r="C63" s="1"/>
      <c r="D63" s="1"/>
      <c r="E63" s="1"/>
      <c r="F63" s="1" t="s">
        <v>48</v>
      </c>
      <c r="G63" s="10">
        <v>5202</v>
      </c>
      <c r="H63" s="43">
        <v>3467.98</v>
      </c>
      <c r="I63" s="10">
        <v>3468</v>
      </c>
      <c r="J63" s="35"/>
      <c r="K63" s="21">
        <v>5306</v>
      </c>
      <c r="L63" s="34"/>
      <c r="M63" s="58"/>
      <c r="N63" s="52"/>
      <c r="O63" s="56"/>
    </row>
    <row r="64" spans="1:15" x14ac:dyDescent="0.35">
      <c r="A64" s="1"/>
      <c r="B64" s="1"/>
      <c r="C64" s="1"/>
      <c r="D64" s="1"/>
      <c r="E64" s="1"/>
      <c r="F64" s="1" t="s">
        <v>49</v>
      </c>
      <c r="G64" s="10">
        <v>25160.04</v>
      </c>
      <c r="H64" s="43">
        <v>16773.36</v>
      </c>
      <c r="I64" s="10">
        <v>16773.36</v>
      </c>
      <c r="J64" s="35"/>
      <c r="K64" s="21">
        <v>25663</v>
      </c>
      <c r="L64" s="34"/>
      <c r="M64" s="58"/>
      <c r="N64" s="52"/>
      <c r="O64" s="56"/>
    </row>
    <row r="65" spans="1:15" x14ac:dyDescent="0.35">
      <c r="A65" s="1"/>
      <c r="B65" s="1"/>
      <c r="C65" s="1"/>
      <c r="D65" s="1"/>
      <c r="E65" s="1"/>
      <c r="F65" s="1" t="s">
        <v>50</v>
      </c>
      <c r="G65" s="10">
        <v>68000.039999999994</v>
      </c>
      <c r="H65" s="43">
        <v>45333.279999999999</v>
      </c>
      <c r="I65" s="10">
        <v>45333.36</v>
      </c>
      <c r="J65" s="35"/>
      <c r="K65" s="21">
        <v>69360</v>
      </c>
      <c r="L65" s="34"/>
      <c r="M65" s="58"/>
      <c r="N65" s="52"/>
      <c r="O65" s="56"/>
    </row>
    <row r="66" spans="1:15" x14ac:dyDescent="0.35">
      <c r="A66" s="1"/>
      <c r="B66" s="1"/>
      <c r="C66" s="1"/>
      <c r="D66" s="1"/>
      <c r="E66" s="1"/>
      <c r="F66" s="1" t="s">
        <v>51</v>
      </c>
      <c r="G66" s="10">
        <v>5202</v>
      </c>
      <c r="H66" s="43">
        <v>3467.95</v>
      </c>
      <c r="I66" s="10">
        <v>3468</v>
      </c>
      <c r="J66" s="35"/>
      <c r="K66" s="21">
        <v>5306</v>
      </c>
      <c r="L66" s="34"/>
      <c r="M66" s="58"/>
      <c r="N66" s="52"/>
      <c r="O66" s="56"/>
    </row>
    <row r="67" spans="1:15" x14ac:dyDescent="0.35">
      <c r="A67" s="1"/>
      <c r="B67" s="1"/>
      <c r="C67" s="1"/>
      <c r="D67" s="1"/>
      <c r="E67" s="1"/>
      <c r="F67" s="1" t="s">
        <v>52</v>
      </c>
      <c r="G67" s="10">
        <v>6800.04</v>
      </c>
      <c r="H67" s="43">
        <v>4306.72</v>
      </c>
      <c r="I67" s="10">
        <v>4533.3599999999997</v>
      </c>
      <c r="J67" s="35"/>
      <c r="K67" s="21">
        <v>6936</v>
      </c>
      <c r="L67" s="34"/>
      <c r="M67" s="58"/>
      <c r="N67" s="52"/>
      <c r="O67" s="56"/>
    </row>
    <row r="68" spans="1:15" x14ac:dyDescent="0.35">
      <c r="A68" s="1"/>
      <c r="B68" s="1"/>
      <c r="C68" s="1"/>
      <c r="D68" s="1"/>
      <c r="E68" s="1"/>
      <c r="F68" s="1" t="s">
        <v>53</v>
      </c>
      <c r="G68" s="10">
        <v>2000.04</v>
      </c>
      <c r="H68" s="43">
        <v>1333.28</v>
      </c>
      <c r="I68" s="10">
        <v>1333.36</v>
      </c>
      <c r="J68" s="35"/>
      <c r="K68" s="21">
        <v>2000</v>
      </c>
      <c r="L68" s="34"/>
      <c r="M68" s="58"/>
      <c r="N68" s="52"/>
      <c r="O68" s="56"/>
    </row>
    <row r="69" spans="1:15" x14ac:dyDescent="0.35">
      <c r="A69" s="1"/>
      <c r="B69" s="1"/>
      <c r="C69" s="1"/>
      <c r="D69" s="1"/>
      <c r="E69" s="1"/>
      <c r="F69" s="1" t="s">
        <v>54</v>
      </c>
      <c r="G69" s="10">
        <v>2000.04</v>
      </c>
      <c r="H69" s="43">
        <v>1333.28</v>
      </c>
      <c r="I69" s="10">
        <v>1333.36</v>
      </c>
      <c r="J69" s="35"/>
      <c r="K69" s="21">
        <v>2000</v>
      </c>
      <c r="L69" s="34"/>
      <c r="M69" s="58"/>
      <c r="N69" s="52"/>
      <c r="O69" s="56"/>
    </row>
    <row r="70" spans="1:15" x14ac:dyDescent="0.35">
      <c r="A70" s="1"/>
      <c r="B70" s="1"/>
      <c r="C70" s="1"/>
      <c r="D70" s="1"/>
      <c r="E70" s="1"/>
      <c r="F70" s="1" t="s">
        <v>55</v>
      </c>
      <c r="G70" s="10">
        <v>30600</v>
      </c>
      <c r="H70" s="43">
        <v>20400</v>
      </c>
      <c r="I70" s="10">
        <v>20400</v>
      </c>
      <c r="J70" s="35"/>
      <c r="K70" s="21">
        <v>31212</v>
      </c>
      <c r="L70" s="34"/>
      <c r="M70" s="58"/>
      <c r="N70" s="52"/>
      <c r="O70" s="56"/>
    </row>
    <row r="71" spans="1:15" x14ac:dyDescent="0.35">
      <c r="A71" s="1"/>
      <c r="B71" s="1"/>
      <c r="C71" s="1"/>
      <c r="D71" s="1"/>
      <c r="E71" s="1"/>
      <c r="F71" s="1" t="s">
        <v>56</v>
      </c>
      <c r="G71" s="10">
        <v>2340.96</v>
      </c>
      <c r="H71" s="43">
        <v>1560.67</v>
      </c>
      <c r="I71" s="10">
        <v>1560.67</v>
      </c>
      <c r="J71" s="35"/>
      <c r="K71" s="21">
        <v>2388</v>
      </c>
      <c r="L71" s="34"/>
      <c r="M71" s="58"/>
      <c r="N71" s="52"/>
      <c r="O71" s="56"/>
    </row>
    <row r="72" spans="1:15" x14ac:dyDescent="0.35">
      <c r="A72" s="1"/>
      <c r="B72" s="1"/>
      <c r="C72" s="1"/>
      <c r="D72" s="1"/>
      <c r="E72" s="1"/>
      <c r="F72" s="1" t="s">
        <v>57</v>
      </c>
      <c r="G72" s="10">
        <v>12672</v>
      </c>
      <c r="H72" s="43">
        <v>7777.76</v>
      </c>
      <c r="I72" s="10">
        <v>8448</v>
      </c>
      <c r="J72" s="35"/>
      <c r="K72" s="21">
        <v>12925</v>
      </c>
      <c r="L72" s="34"/>
      <c r="M72" s="58"/>
      <c r="N72" s="52"/>
      <c r="O72" s="56"/>
    </row>
    <row r="73" spans="1:15" x14ac:dyDescent="0.35">
      <c r="A73" s="1"/>
      <c r="B73" s="1"/>
      <c r="C73" s="1"/>
      <c r="D73" s="1"/>
      <c r="E73" s="1"/>
      <c r="F73" s="1" t="s">
        <v>58</v>
      </c>
      <c r="G73" s="10">
        <v>2499.96</v>
      </c>
      <c r="H73" s="43">
        <v>99</v>
      </c>
      <c r="I73" s="10">
        <v>1666.64</v>
      </c>
      <c r="J73" s="35"/>
      <c r="K73" s="21">
        <v>2500</v>
      </c>
      <c r="L73" s="34"/>
      <c r="M73" s="58"/>
      <c r="N73" s="52"/>
      <c r="O73" s="56"/>
    </row>
    <row r="74" spans="1:15" x14ac:dyDescent="0.35">
      <c r="A74" s="1"/>
      <c r="B74" s="1"/>
      <c r="C74" s="1"/>
      <c r="D74" s="1"/>
      <c r="E74" s="1"/>
      <c r="F74" s="1" t="s">
        <v>84</v>
      </c>
      <c r="G74" s="10">
        <v>5000.04</v>
      </c>
      <c r="H74" s="43">
        <v>2650</v>
      </c>
      <c r="I74" s="10">
        <v>3333.36</v>
      </c>
      <c r="J74" s="35"/>
      <c r="K74" s="21">
        <v>5000</v>
      </c>
      <c r="L74" s="34"/>
      <c r="M74" s="58"/>
      <c r="N74" s="52"/>
      <c r="O74" s="56"/>
    </row>
    <row r="75" spans="1:15" x14ac:dyDescent="0.35">
      <c r="A75" s="1"/>
      <c r="B75" s="1"/>
      <c r="C75" s="1"/>
      <c r="D75" s="1"/>
      <c r="E75" s="1"/>
      <c r="F75" s="1" t="s">
        <v>59</v>
      </c>
      <c r="G75" s="10"/>
      <c r="H75" s="43">
        <v>164.47</v>
      </c>
      <c r="I75" s="10"/>
      <c r="J75" s="35"/>
      <c r="K75" s="21"/>
      <c r="L75" s="34"/>
      <c r="M75" s="58"/>
      <c r="N75" s="52"/>
      <c r="O75" s="56"/>
    </row>
    <row r="76" spans="1:15" ht="15" thickBot="1" x14ac:dyDescent="0.4">
      <c r="A76" s="1"/>
      <c r="B76" s="1"/>
      <c r="C76" s="1"/>
      <c r="D76" s="1"/>
      <c r="E76" s="1"/>
      <c r="F76" s="1" t="s">
        <v>60</v>
      </c>
      <c r="G76" s="14">
        <v>11250</v>
      </c>
      <c r="H76" s="47">
        <v>8742.5</v>
      </c>
      <c r="I76" s="14">
        <v>7500</v>
      </c>
      <c r="J76" s="35"/>
      <c r="K76" s="28">
        <v>11250</v>
      </c>
      <c r="L76" s="34"/>
      <c r="M76" s="58"/>
      <c r="N76" s="52"/>
      <c r="O76" s="56"/>
    </row>
    <row r="77" spans="1:15" x14ac:dyDescent="0.35">
      <c r="A77" s="1"/>
      <c r="B77" s="1"/>
      <c r="C77" s="1"/>
      <c r="D77" s="1"/>
      <c r="E77" s="1" t="s">
        <v>61</v>
      </c>
      <c r="F77" s="1"/>
      <c r="G77" s="10">
        <v>257477.16</v>
      </c>
      <c r="H77" s="43">
        <f>ROUND(SUM(H57:H76),5)</f>
        <v>166033.22</v>
      </c>
      <c r="I77" s="10">
        <f>ROUND(SUM(I57:I76),5)</f>
        <v>171651.47</v>
      </c>
      <c r="J77" s="35"/>
      <c r="K77" s="26">
        <f>ROUND(SUM(K57:K76),5)</f>
        <v>261206</v>
      </c>
      <c r="L77" s="34"/>
      <c r="M77" s="58"/>
      <c r="N77" s="54"/>
      <c r="O77" s="56"/>
    </row>
    <row r="78" spans="1:15" x14ac:dyDescent="0.35">
      <c r="A78" s="1"/>
      <c r="B78" s="1"/>
      <c r="C78" s="1"/>
      <c r="D78" s="1"/>
      <c r="E78" s="1"/>
      <c r="F78" s="1"/>
      <c r="G78" s="10"/>
      <c r="H78" s="43"/>
      <c r="I78" s="10"/>
      <c r="J78" s="35"/>
      <c r="K78" s="26"/>
      <c r="L78" s="34"/>
      <c r="M78" s="58"/>
      <c r="N78" s="54"/>
      <c r="O78" s="56"/>
    </row>
    <row r="79" spans="1:15" x14ac:dyDescent="0.35">
      <c r="A79" s="1"/>
      <c r="B79" s="1"/>
      <c r="C79" s="1"/>
      <c r="D79" s="1"/>
      <c r="E79" s="1" t="s">
        <v>62</v>
      </c>
      <c r="F79" s="1"/>
      <c r="G79" s="10"/>
      <c r="H79" s="43"/>
      <c r="I79" s="10"/>
      <c r="J79" s="35"/>
      <c r="K79" s="22"/>
      <c r="L79" s="34"/>
      <c r="M79" s="59" t="s">
        <v>96</v>
      </c>
      <c r="N79" s="53">
        <v>1290</v>
      </c>
      <c r="O79" s="56" t="s">
        <v>130</v>
      </c>
    </row>
    <row r="80" spans="1:15" ht="32" thickBot="1" x14ac:dyDescent="0.4">
      <c r="A80" s="1"/>
      <c r="B80" s="1"/>
      <c r="C80" s="1"/>
      <c r="D80" s="1"/>
      <c r="E80" s="1"/>
      <c r="F80" s="1" t="s">
        <v>63</v>
      </c>
      <c r="G80" s="11">
        <v>5000.04</v>
      </c>
      <c r="H80" s="44">
        <v>350</v>
      </c>
      <c r="I80" s="11">
        <v>3333.36</v>
      </c>
      <c r="J80" s="35"/>
      <c r="K80" s="23">
        <v>0</v>
      </c>
      <c r="L80" s="34"/>
      <c r="M80" s="59" t="s">
        <v>97</v>
      </c>
      <c r="N80" s="53">
        <v>4230.6000000000004</v>
      </c>
      <c r="O80" s="56" t="s">
        <v>131</v>
      </c>
    </row>
    <row r="81" spans="1:15" ht="21" x14ac:dyDescent="0.35">
      <c r="A81" s="1"/>
      <c r="B81" s="1"/>
      <c r="C81" s="1"/>
      <c r="D81" s="1"/>
      <c r="E81" s="1" t="s">
        <v>64</v>
      </c>
      <c r="F81" s="1"/>
      <c r="G81" s="12">
        <v>5000.04</v>
      </c>
      <c r="H81" s="45">
        <f>ROUND(SUM(H79:H80),5)</f>
        <v>350</v>
      </c>
      <c r="I81" s="12">
        <f>ROUND(SUM(I79:I80),5)</f>
        <v>3333.36</v>
      </c>
      <c r="J81" s="35"/>
      <c r="K81" s="31">
        <f>ROUND(SUM(K79:K80),5)</f>
        <v>0</v>
      </c>
      <c r="L81" s="34"/>
      <c r="M81" s="59" t="s">
        <v>98</v>
      </c>
      <c r="N81" s="53">
        <v>5000</v>
      </c>
      <c r="O81" s="56" t="s">
        <v>132</v>
      </c>
    </row>
    <row r="82" spans="1:15" ht="31.5" x14ac:dyDescent="0.35">
      <c r="A82" s="1"/>
      <c r="B82" s="1"/>
      <c r="C82" s="1"/>
      <c r="D82" s="1"/>
      <c r="E82" s="1"/>
      <c r="F82" s="1"/>
      <c r="G82" s="11"/>
      <c r="H82" s="44"/>
      <c r="I82" s="11"/>
      <c r="J82" s="35"/>
      <c r="K82" s="30"/>
      <c r="L82" s="34"/>
      <c r="M82" s="59" t="s">
        <v>99</v>
      </c>
      <c r="N82" s="53">
        <v>20000</v>
      </c>
      <c r="O82" s="56" t="s">
        <v>133</v>
      </c>
    </row>
    <row r="83" spans="1:15" ht="15" thickBot="1" x14ac:dyDescent="0.4">
      <c r="A83" s="1"/>
      <c r="B83" s="1"/>
      <c r="C83" s="1"/>
      <c r="D83" s="1"/>
      <c r="E83" s="1"/>
      <c r="F83" s="1"/>
      <c r="G83" s="11"/>
      <c r="H83" s="44"/>
      <c r="I83" s="11"/>
      <c r="J83" s="35"/>
      <c r="K83" s="32"/>
      <c r="L83" s="34"/>
      <c r="M83" s="58"/>
      <c r="N83" s="52"/>
      <c r="O83" s="56"/>
    </row>
    <row r="84" spans="1:15" ht="15" thickBot="1" x14ac:dyDescent="0.4">
      <c r="A84" s="1"/>
      <c r="B84" s="1"/>
      <c r="C84" s="1"/>
      <c r="D84" s="1" t="s">
        <v>65</v>
      </c>
      <c r="E84" s="1"/>
      <c r="F84" s="1"/>
      <c r="G84" s="13">
        <v>604762.34</v>
      </c>
      <c r="H84" s="46">
        <f>ROUND(H16+H29+H37+H43+H47+H55+H77+H81,5)</f>
        <v>265037.68</v>
      </c>
      <c r="I84" s="13">
        <f>ROUND(I16+I29+I37+I43+I47+I55+I77+I81,5)</f>
        <v>413841.57</v>
      </c>
      <c r="J84" s="35"/>
      <c r="K84" s="25">
        <f>ROUND(K16+K29+K37+K43+K47+K55+K77+K81,5)</f>
        <v>579019</v>
      </c>
      <c r="L84" s="34"/>
      <c r="M84" s="58"/>
      <c r="N84" s="52"/>
      <c r="O84" s="56"/>
    </row>
    <row r="85" spans="1:15" x14ac:dyDescent="0.35">
      <c r="A85" s="1"/>
      <c r="B85" s="1" t="s">
        <v>66</v>
      </c>
      <c r="C85" s="1"/>
      <c r="D85" s="1"/>
      <c r="E85" s="1"/>
      <c r="F85" s="1"/>
      <c r="G85" s="10">
        <v>-24762.3</v>
      </c>
      <c r="H85" s="43">
        <f>ROUND(H6+H14-H84,5)</f>
        <v>-6258.43</v>
      </c>
      <c r="I85" s="10">
        <f>ROUND(I6+I14-I84,5)</f>
        <v>-138068.73000000001</v>
      </c>
      <c r="J85" s="35"/>
      <c r="K85" s="26">
        <f>ROUND(K6+K14-K84,5)</f>
        <v>981</v>
      </c>
      <c r="L85" s="34"/>
      <c r="M85" s="58"/>
      <c r="N85" s="52"/>
      <c r="O85" s="56"/>
    </row>
    <row r="86" spans="1:15" x14ac:dyDescent="0.35">
      <c r="A86" s="1"/>
      <c r="B86" s="1" t="s">
        <v>67</v>
      </c>
      <c r="C86" s="1"/>
      <c r="D86" s="1"/>
      <c r="E86" s="1"/>
      <c r="F86" s="1"/>
      <c r="G86" s="10"/>
      <c r="H86" s="43"/>
      <c r="I86" s="10"/>
      <c r="J86" s="35"/>
      <c r="K86" s="10"/>
      <c r="L86" s="35"/>
      <c r="M86" s="58"/>
      <c r="N86" s="52"/>
      <c r="O86" s="56"/>
    </row>
    <row r="87" spans="1:15" x14ac:dyDescent="0.35">
      <c r="A87" s="1"/>
      <c r="B87" s="1"/>
      <c r="C87" s="1" t="s">
        <v>68</v>
      </c>
      <c r="D87" s="1"/>
      <c r="E87" s="1"/>
      <c r="F87" s="1"/>
      <c r="G87" s="10"/>
      <c r="H87" s="43"/>
      <c r="I87" s="10"/>
      <c r="J87" s="35"/>
      <c r="K87" s="10"/>
      <c r="L87" s="35"/>
      <c r="M87" s="58"/>
      <c r="N87" s="52"/>
      <c r="O87" s="56"/>
    </row>
    <row r="88" spans="1:15" x14ac:dyDescent="0.35">
      <c r="A88" s="1"/>
      <c r="B88" s="1"/>
      <c r="C88" s="1"/>
      <c r="D88" s="1" t="s">
        <v>69</v>
      </c>
      <c r="E88" s="1"/>
      <c r="F88" s="1"/>
      <c r="G88" s="10"/>
      <c r="H88" s="43"/>
      <c r="I88" s="10"/>
      <c r="J88" s="35"/>
      <c r="K88" s="10"/>
      <c r="L88" s="35"/>
      <c r="M88" s="58"/>
      <c r="N88" s="52"/>
      <c r="O88" s="56"/>
    </row>
    <row r="89" spans="1:15" x14ac:dyDescent="0.35">
      <c r="A89" s="1"/>
      <c r="B89" s="1"/>
      <c r="C89" s="1"/>
      <c r="D89" s="1"/>
      <c r="E89" s="1" t="s">
        <v>70</v>
      </c>
      <c r="F89" s="1"/>
      <c r="G89" s="10"/>
      <c r="H89" s="43">
        <v>200</v>
      </c>
      <c r="I89" s="10"/>
      <c r="J89" s="35"/>
      <c r="K89" s="10">
        <v>0</v>
      </c>
      <c r="L89" s="35"/>
      <c r="M89" s="58"/>
      <c r="N89" s="52"/>
      <c r="O89" s="56"/>
    </row>
    <row r="90" spans="1:15" x14ac:dyDescent="0.35">
      <c r="A90" s="1"/>
      <c r="B90" s="1"/>
      <c r="C90" s="1"/>
      <c r="D90" s="1"/>
      <c r="E90" s="1" t="s">
        <v>71</v>
      </c>
      <c r="F90" s="1"/>
      <c r="G90" s="10"/>
      <c r="H90" s="43">
        <v>122396.51</v>
      </c>
      <c r="I90" s="10"/>
      <c r="J90" s="35"/>
      <c r="K90" s="10">
        <v>0</v>
      </c>
      <c r="L90" s="35"/>
      <c r="M90" s="58"/>
      <c r="N90" s="52"/>
      <c r="O90" s="56"/>
    </row>
    <row r="91" spans="1:15" ht="15" thickBot="1" x14ac:dyDescent="0.4">
      <c r="A91" s="1"/>
      <c r="B91" s="1"/>
      <c r="C91" s="1"/>
      <c r="D91" s="1"/>
      <c r="E91" s="1" t="s">
        <v>72</v>
      </c>
      <c r="F91" s="1"/>
      <c r="G91" s="10"/>
      <c r="H91" s="44">
        <v>58850.02</v>
      </c>
      <c r="I91" s="10"/>
      <c r="J91" s="35"/>
      <c r="K91" s="11">
        <v>0</v>
      </c>
      <c r="L91" s="35"/>
      <c r="M91" s="58"/>
      <c r="N91" s="52"/>
      <c r="O91" s="56"/>
    </row>
    <row r="92" spans="1:15" ht="15" thickBot="1" x14ac:dyDescent="0.4">
      <c r="A92" s="1"/>
      <c r="B92" s="1"/>
      <c r="C92" s="1"/>
      <c r="D92" s="1" t="s">
        <v>73</v>
      </c>
      <c r="E92" s="1"/>
      <c r="F92" s="1"/>
      <c r="G92" s="10"/>
      <c r="H92" s="46">
        <f>ROUND(SUM(H88:H91),5)</f>
        <v>181446.53</v>
      </c>
      <c r="I92" s="10"/>
      <c r="J92" s="35"/>
      <c r="K92" s="17">
        <f>ROUND(SUM(K88:K91),5)</f>
        <v>0</v>
      </c>
      <c r="L92" s="35"/>
      <c r="M92" s="58"/>
      <c r="N92" s="52"/>
      <c r="O92" s="56"/>
    </row>
    <row r="93" spans="1:15" x14ac:dyDescent="0.35">
      <c r="A93" s="1"/>
      <c r="B93" s="1"/>
      <c r="C93" s="1" t="s">
        <v>74</v>
      </c>
      <c r="D93" s="1"/>
      <c r="E93" s="1"/>
      <c r="F93" s="1"/>
      <c r="G93" s="10"/>
      <c r="H93" s="43">
        <f>ROUND(H87+H92,5)</f>
        <v>181446.53</v>
      </c>
      <c r="I93" s="10"/>
      <c r="J93" s="35"/>
      <c r="K93" s="18">
        <f>ROUND(K87+K92,5)</f>
        <v>0</v>
      </c>
      <c r="L93" s="35"/>
      <c r="M93" s="58"/>
      <c r="N93" s="52"/>
      <c r="O93" s="56"/>
    </row>
    <row r="94" spans="1:15" x14ac:dyDescent="0.35">
      <c r="A94" s="1"/>
      <c r="B94" s="1"/>
      <c r="C94" s="1" t="s">
        <v>75</v>
      </c>
      <c r="D94" s="1"/>
      <c r="E94" s="1"/>
      <c r="F94" s="1"/>
      <c r="G94" s="10"/>
      <c r="H94" s="43"/>
      <c r="I94" s="10"/>
      <c r="J94" s="35"/>
      <c r="K94" s="10"/>
      <c r="L94" s="35"/>
      <c r="N94" s="52"/>
      <c r="O94" s="56"/>
    </row>
    <row r="95" spans="1:15" x14ac:dyDescent="0.35">
      <c r="A95" s="1"/>
      <c r="B95" s="1"/>
      <c r="C95" s="1"/>
      <c r="D95" s="1" t="s">
        <v>76</v>
      </c>
      <c r="E95" s="1"/>
      <c r="F95" s="1"/>
      <c r="G95" s="10"/>
      <c r="H95" s="43"/>
      <c r="I95" s="10"/>
      <c r="J95" s="35"/>
      <c r="K95" s="10"/>
      <c r="L95" s="35"/>
      <c r="N95" s="52"/>
      <c r="O95" s="56"/>
    </row>
    <row r="96" spans="1:15" ht="15" thickBot="1" x14ac:dyDescent="0.4">
      <c r="A96" s="1"/>
      <c r="B96" s="1"/>
      <c r="C96" s="1"/>
      <c r="D96" s="1"/>
      <c r="E96" s="1" t="s">
        <v>77</v>
      </c>
      <c r="F96" s="1"/>
      <c r="G96" s="10"/>
      <c r="H96" s="44">
        <v>39142.120000000003</v>
      </c>
      <c r="I96" s="10"/>
      <c r="J96" s="35"/>
      <c r="K96" s="11">
        <v>0</v>
      </c>
      <c r="L96" s="35"/>
      <c r="N96" s="52"/>
      <c r="O96" s="56"/>
    </row>
    <row r="97" spans="1:18" s="4" customFormat="1" ht="15" thickBot="1" x14ac:dyDescent="0.4">
      <c r="A97" s="1"/>
      <c r="B97" s="1"/>
      <c r="C97" s="1"/>
      <c r="D97" s="1" t="s">
        <v>78</v>
      </c>
      <c r="E97" s="1"/>
      <c r="F97" s="1"/>
      <c r="G97" s="10"/>
      <c r="H97" s="45">
        <f>ROUND(SUM(H95:H96),5)</f>
        <v>39142.120000000003</v>
      </c>
      <c r="I97" s="10"/>
      <c r="J97" s="35"/>
      <c r="K97" s="16">
        <f>ROUND(SUM(K95:K96),5)</f>
        <v>0</v>
      </c>
      <c r="L97" s="35"/>
      <c r="M97"/>
      <c r="N97" s="52"/>
      <c r="O97" s="56"/>
      <c r="P97"/>
      <c r="Q97"/>
      <c r="R97"/>
    </row>
    <row r="98" spans="1:18" ht="15" thickBot="1" x14ac:dyDescent="0.4">
      <c r="A98" s="1"/>
      <c r="B98" s="1"/>
      <c r="C98" s="1" t="s">
        <v>79</v>
      </c>
      <c r="D98" s="1"/>
      <c r="E98" s="1"/>
      <c r="F98" s="1"/>
      <c r="G98" s="10"/>
      <c r="H98" s="45">
        <f>ROUND(H94+H97,5)</f>
        <v>39142.120000000003</v>
      </c>
      <c r="I98" s="10"/>
      <c r="J98" s="35"/>
      <c r="K98" s="16">
        <f>ROUND(K94+K97,5)</f>
        <v>0</v>
      </c>
      <c r="L98" s="35"/>
      <c r="N98" s="52"/>
      <c r="O98" s="56"/>
    </row>
    <row r="99" spans="1:18" ht="15" thickBot="1" x14ac:dyDescent="0.4">
      <c r="A99" s="1"/>
      <c r="B99" s="1" t="s">
        <v>80</v>
      </c>
      <c r="C99" s="1"/>
      <c r="D99" s="1"/>
      <c r="E99" s="1"/>
      <c r="F99" s="1"/>
      <c r="G99" s="11"/>
      <c r="H99" s="45">
        <f>ROUND(H86+H93-H98,5)</f>
        <v>142304.41</v>
      </c>
      <c r="I99" s="11"/>
      <c r="J99" s="35"/>
      <c r="K99" s="16">
        <f>ROUND(K86+K93-K98,5)</f>
        <v>0</v>
      </c>
      <c r="L99" s="35"/>
      <c r="N99" s="49"/>
      <c r="O99" s="56"/>
    </row>
    <row r="100" spans="1:18" ht="15" thickBot="1" x14ac:dyDescent="0.4">
      <c r="A100" s="1" t="s">
        <v>81</v>
      </c>
      <c r="B100" s="1"/>
      <c r="C100" s="1"/>
      <c r="D100" s="1"/>
      <c r="E100" s="1"/>
      <c r="F100" s="1"/>
      <c r="G100" s="15">
        <v>-24762.3</v>
      </c>
      <c r="H100" s="48">
        <f>ROUND(H85+H99,5)</f>
        <v>136045.98000000001</v>
      </c>
      <c r="I100" s="15">
        <f>ROUND(I85+I99,5)</f>
        <v>-138068.73000000001</v>
      </c>
      <c r="J100" s="36"/>
      <c r="K100" s="19">
        <f>ROUND(K85+K99,5)</f>
        <v>981</v>
      </c>
      <c r="L100" s="36"/>
      <c r="M100" s="4"/>
      <c r="N100" s="50"/>
      <c r="O100" s="57"/>
      <c r="P100" s="4"/>
      <c r="Q100" s="4"/>
      <c r="R100" s="4"/>
    </row>
    <row r="101" spans="1:18" ht="15" thickTop="1" x14ac:dyDescent="0.35">
      <c r="N101" s="49"/>
      <c r="O101" s="55"/>
    </row>
    <row r="102" spans="1:18" x14ac:dyDescent="0.35">
      <c r="N102" s="49"/>
      <c r="O102" s="55"/>
    </row>
    <row r="103" spans="1:18" x14ac:dyDescent="0.35">
      <c r="N103" s="49"/>
      <c r="O103" s="55"/>
    </row>
    <row r="104" spans="1:18" x14ac:dyDescent="0.35">
      <c r="N104" s="49"/>
      <c r="O104" s="55"/>
    </row>
    <row r="105" spans="1:18" x14ac:dyDescent="0.35">
      <c r="N105" s="49"/>
      <c r="O105" s="55"/>
    </row>
    <row r="106" spans="1:18" x14ac:dyDescent="0.35">
      <c r="N106" s="49"/>
      <c r="O106" s="58"/>
    </row>
    <row r="107" spans="1:18" x14ac:dyDescent="0.35">
      <c r="N107" s="49"/>
      <c r="O107" s="58"/>
    </row>
  </sheetData>
  <pageMargins left="0.7" right="0.7" top="0.75" bottom="0.75" header="0.1" footer="0.3"/>
  <pageSetup scale="45" orientation="portrait" r:id="rId1"/>
  <headerFooter>
    <oddHeader>&amp;L&amp;"Arial,Bold"&amp;8 10:41 AM
&amp;"Arial,Bold"&amp;8 07/07/21
&amp;"Arial,Bold"&amp;8 Cash Basis&amp;C&amp;"Arial,Bold"&amp;12 The Presbytery of Middle Tennessee
&amp;"Arial,Bold"&amp;14 Actual to Budget Receipts and Disbursements
&amp;"Arial,Bold"&amp;10 June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44450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44450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Webb</dc:creator>
  <cp:lastModifiedBy>Therese Howell</cp:lastModifiedBy>
  <cp:lastPrinted>2021-10-14T14:29:09Z</cp:lastPrinted>
  <dcterms:created xsi:type="dcterms:W3CDTF">2021-07-07T15:41:20Z</dcterms:created>
  <dcterms:modified xsi:type="dcterms:W3CDTF">2021-10-18T23:56:57Z</dcterms:modified>
</cp:coreProperties>
</file>